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2.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drawings/drawing3.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drawings/drawing4.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drawings/drawing5.xml" ContentType="application/vnd.openxmlformats-officedocument.drawing+xml"/>
  <Override PartName="/xl/charts/chart13.xml" ContentType="application/vnd.openxmlformats-officedocument.drawingml.chart+xml"/>
  <Override PartName="/xl/charts/style5.xml" ContentType="application/vnd.ms-office.chartstyle+xml"/>
  <Override PartName="/xl/charts/colors5.xml" ContentType="application/vnd.ms-office.chartcolorstyle+xml"/>
  <Override PartName="/xl/charts/chart14.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15.xml" ContentType="application/vnd.openxmlformats-officedocument.drawingml.chart+xml"/>
  <Override PartName="/xl/charts/style7.xml" ContentType="application/vnd.ms-office.chartstyle+xml"/>
  <Override PartName="/xl/charts/colors7.xml" ContentType="application/vnd.ms-office.chartcolorstyle+xml"/>
  <Override PartName="/xl/charts/chart16.xml" ContentType="application/vnd.openxmlformats-officedocument.drawingml.chart+xml"/>
  <Override PartName="/xl/charts/style8.xml" ContentType="application/vnd.ms-office.chartstyle+xml"/>
  <Override PartName="/xl/charts/colors8.xml" ContentType="application/vnd.ms-office.chartcolorstyle+xml"/>
  <Override PartName="/xl/drawings/drawing7.xml" ContentType="application/vnd.openxmlformats-officedocument.drawing+xml"/>
  <Override PartName="/xl/charts/chart17.xml" ContentType="application/vnd.openxmlformats-officedocument.drawingml.chart+xml"/>
  <Override PartName="/xl/drawings/drawing8.xml" ContentType="application/vnd.openxmlformats-officedocument.drawing+xml"/>
  <Override PartName="/xl/charts/chart18.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5.xml" ContentType="application/vnd.openxmlformats-officedocument.themeOverride+xml"/>
  <Override PartName="/xl/drawings/drawing11.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6.xml" ContentType="application/vnd.openxmlformats-officedocument.themeOverride+xml"/>
  <Override PartName="/xl/drawings/drawing12.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7.xml" ContentType="application/vnd.openxmlformats-officedocument.themeOverride+xml"/>
  <Override PartName="/xl/drawings/drawing13.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8.xml" ContentType="application/vnd.openxmlformats-officedocument.themeOverride+xml"/>
  <Override PartName="/xl/drawings/drawing14.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9.xml" ContentType="application/vnd.openxmlformats-officedocument.themeOverride+xml"/>
  <Override PartName="/xl/drawings/drawing15.xml" ContentType="application/vnd.openxmlformats-officedocument.drawing+xml"/>
  <Override PartName="/xl/charts/chart37.xml" ContentType="application/vnd.openxmlformats-officedocument.drawingml.chart+xml"/>
  <Override PartName="/xl/drawings/drawing16.xml" ContentType="application/vnd.openxmlformats-officedocument.drawing+xml"/>
  <Override PartName="/xl/charts/chart38.xml" ContentType="application/vnd.openxmlformats-officedocument.drawingml.chart+xml"/>
  <Override PartName="/xl/drawings/drawing17.xml" ContentType="application/vnd.openxmlformats-officedocument.drawing+xml"/>
  <Override PartName="/xl/charts/chart39.xml" ContentType="application/vnd.openxmlformats-officedocument.drawingml.chart+xml"/>
  <Override PartName="/xl/drawings/drawing18.xml" ContentType="application/vnd.openxmlformats-officedocument.drawing+xml"/>
  <Override PartName="/xl/charts/chart40.xml" ContentType="application/vnd.openxmlformats-officedocument.drawingml.chart+xml"/>
  <Override PartName="/xl/drawings/drawing19.xml" ContentType="application/vnd.openxmlformats-officedocument.drawing+xml"/>
  <Override PartName="/xl/charts/chart41.xml" ContentType="application/vnd.openxmlformats-officedocument.drawingml.chart+xml"/>
  <Override PartName="/xl/drawings/drawing20.xml" ContentType="application/vnd.openxmlformats-officedocument.drawing+xml"/>
  <Override PartName="/xl/charts/chart42.xml" ContentType="application/vnd.openxmlformats-officedocument.drawingml.chart+xml"/>
  <Override PartName="/xl/drawings/drawing21.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0.xml" ContentType="application/vnd.openxmlformats-officedocument.themeOverride+xml"/>
  <Override PartName="/xl/drawings/drawing22.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1.xml" ContentType="application/vnd.openxmlformats-officedocument.themeOverride+xml"/>
  <Override PartName="/xl/drawings/drawing23.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2.xml" ContentType="application/vnd.openxmlformats-officedocument.themeOverride+xml"/>
  <Override PartName="/xl/drawings/drawing24.xml" ContentType="application/vnd.openxmlformats-officedocument.drawing+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3.xml" ContentType="application/vnd.openxmlformats-officedocument.themeOverride+xml"/>
  <Override PartName="/xl/drawings/drawing25.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4.xml" ContentType="application/vnd.openxmlformats-officedocument.themeOverride+xml"/>
  <Override PartName="/xl/drawings/drawing26.xml" ContentType="application/vnd.openxmlformats-officedocument.drawing+xml"/>
  <Override PartName="/xl/drawings/drawing27.xml" ContentType="application/vnd.openxmlformats-officedocument.drawing+xml"/>
  <Override PartName="/xl/charts/chart66.xml" ContentType="application/vnd.openxmlformats-officedocument.drawingml.chart+xml"/>
  <Override PartName="/xl/drawings/drawing28.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5.xml" ContentType="application/vnd.openxmlformats-officedocument.themeOverride+xml"/>
  <Override PartName="/xl/drawings/drawing29.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drawings/drawing30.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6.xml" ContentType="application/vnd.openxmlformats-officedocument.themeOverride+xml"/>
  <Override PartName="/xl/drawings/drawing31.xml" ContentType="application/vnd.openxmlformats-officedocument.drawing+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17.xml" ContentType="application/vnd.openxmlformats-officedocument.themeOverride+xml"/>
  <Override PartName="/xl/drawings/drawing32.xml" ContentType="application/vnd.openxmlformats-officedocument.drawing+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18.xml" ContentType="application/vnd.openxmlformats-officedocument.themeOverride+xml"/>
  <Override PartName="/xl/drawings/drawing33.xml" ContentType="application/vnd.openxmlformats-officedocument.drawing+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19.xml" ContentType="application/vnd.openxmlformats-officedocument.themeOverride+xml"/>
  <Override PartName="/xl/drawings/drawing34.xml" ContentType="application/vnd.openxmlformats-officedocument.drawing+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20.xml" ContentType="application/vnd.openxmlformats-officedocument.themeOverride+xml"/>
  <Override PartName="/xl/drawings/drawing35.xml" ContentType="application/vnd.openxmlformats-officedocument.drawing+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1.xml" ContentType="application/vnd.openxmlformats-officedocument.themeOverride+xml"/>
  <Override PartName="/xl/drawings/drawing36.xml" ContentType="application/vnd.openxmlformats-officedocument.drawing+xml"/>
  <Override PartName="/xl/charts/chart92.xml" ContentType="application/vnd.openxmlformats-officedocument.drawingml.chart+xml"/>
  <Override PartName="/xl/drawings/drawing37.xml" ContentType="application/vnd.openxmlformats-officedocument.drawing+xml"/>
  <Override PartName="/xl/charts/chart93.xml" ContentType="application/vnd.openxmlformats-officedocument.drawingml.chart+xml"/>
  <Override PartName="/xl/drawings/drawing38.xml" ContentType="application/vnd.openxmlformats-officedocument.drawing+xml"/>
  <Override PartName="/xl/charts/chart94.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9.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drawings/drawing40.xml" ContentType="application/vnd.openxmlformats-officedocument.drawing+xml"/>
  <Override PartName="/xl/charts/chart97.xml" ContentType="application/vnd.openxmlformats-officedocument.drawingml.chart+xml"/>
  <Override PartName="/xl/charts/chart98.xml" ContentType="application/vnd.openxmlformats-officedocument.drawingml.chart+xml"/>
  <Override PartName="/xl/drawings/drawing41.xml" ContentType="application/vnd.openxmlformats-officedocument.drawing+xml"/>
  <Override PartName="/xl/charts/chart99.xml" ContentType="application/vnd.openxmlformats-officedocument.drawingml.chart+xml"/>
  <Override PartName="/xl/charts/chart100.xml" ContentType="application/vnd.openxmlformats-officedocument.drawingml.chart+xml"/>
  <Override PartName="/xl/drawings/drawing42.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drawings/drawing43.xml" ContentType="application/vnd.openxmlformats-officedocument.drawing+xml"/>
  <Override PartName="/xl/charts/chart103.xml" ContentType="application/vnd.openxmlformats-officedocument.drawingml.chart+xml"/>
  <Override PartName="/xl/charts/chart104.xml" ContentType="application/vnd.openxmlformats-officedocument.drawingml.chart+xml"/>
  <Override PartName="/xl/drawings/drawing44.xml" ContentType="application/vnd.openxmlformats-officedocument.drawing+xml"/>
  <Override PartName="/xl/charts/chart105.xml" ContentType="application/vnd.openxmlformats-officedocument.drawingml.chart+xml"/>
  <Override PartName="/xl/charts/chart106.xml" ContentType="application/vnd.openxmlformats-officedocument.drawingml.chart+xml"/>
  <Override PartName="/xl/drawings/drawing45.xml" ContentType="application/vnd.openxmlformats-officedocument.drawing+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2.xml" ContentType="application/vnd.openxmlformats-officedocument.themeOverride+xml"/>
  <Override PartName="/xl/drawings/drawing46.xml" ContentType="application/vnd.openxmlformats-officedocument.drawing+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23.xml" ContentType="application/vnd.openxmlformats-officedocument.themeOverride+xml"/>
  <Override PartName="/xl/drawings/drawing47.xml" ContentType="application/vnd.openxmlformats-officedocument.drawing+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24.xml" ContentType="application/vnd.openxmlformats-officedocument.themeOverride+xml"/>
  <Override PartName="/xl/drawings/drawing48.xml" ContentType="application/vnd.openxmlformats-officedocument.drawing+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25.xml" ContentType="application/vnd.openxmlformats-officedocument.themeOverride+xml"/>
  <Override PartName="/xl/drawings/drawing49.xml" ContentType="application/vnd.openxmlformats-officedocument.drawing+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26.xml" ContentType="application/vnd.openxmlformats-officedocument.themeOverride+xml"/>
  <Override PartName="/xl/drawings/drawing50.xml" ContentType="application/vnd.openxmlformats-officedocument.drawing+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27.xml" ContentType="application/vnd.openxmlformats-officedocument.themeOverride+xml"/>
  <Override PartName="/xl/drawings/drawing51.xml" ContentType="application/vnd.openxmlformats-officedocument.drawing+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28.xml" ContentType="application/vnd.openxmlformats-officedocument.themeOverride+xml"/>
  <Override PartName="/xl/drawings/drawing52.xml" ContentType="application/vnd.openxmlformats-officedocument.drawing+xml"/>
  <Override PartName="/xl/charts/chart140.xml" ContentType="application/vnd.openxmlformats-officedocument.drawingml.chart+xml"/>
  <Override PartName="/xl/drawings/drawing53.xml" ContentType="application/vnd.openxmlformats-officedocument.drawing+xml"/>
  <Override PartName="/xl/charts/chart141.xml" ContentType="application/vnd.openxmlformats-officedocument.drawingml.chart+xml"/>
  <Override PartName="/xl/drawings/drawing54.xml" ContentType="application/vnd.openxmlformats-officedocument.drawing+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29.xml" ContentType="application/vnd.openxmlformats-officedocument.themeOverride+xml"/>
  <Override PartName="/xl/drawings/drawing55.xml" ContentType="application/vnd.openxmlformats-officedocument.drawing+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30.xml" ContentType="application/vnd.openxmlformats-officedocument.themeOverride+xml"/>
  <Override PartName="/xl/drawings/drawing56.xml" ContentType="application/vnd.openxmlformats-officedocument.drawing+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31.xml" ContentType="application/vnd.openxmlformats-officedocument.themeOverride+xml"/>
  <Override PartName="/xl/drawings/drawing57.xml" ContentType="application/vnd.openxmlformats-officedocument.drawing+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32.xml" ContentType="application/vnd.openxmlformats-officedocument.themeOverride+xml"/>
  <Override PartName="/xl/drawings/drawing58.xml" ContentType="application/vnd.openxmlformats-officedocument.drawing+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33.xml" ContentType="application/vnd.openxmlformats-officedocument.themeOverride+xml"/>
  <Override PartName="/xl/drawings/drawing59.xml" ContentType="application/vnd.openxmlformats-officedocument.drawing+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34.xml" ContentType="application/vnd.openxmlformats-officedocument.themeOverride+xml"/>
  <Override PartName="/xl/drawings/drawing60.xml" ContentType="application/vnd.openxmlformats-officedocument.drawing+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35.xml" ContentType="application/vnd.openxmlformats-officedocument.themeOverride+xml"/>
  <Override PartName="/xl/drawings/drawing61.xml" ContentType="application/vnd.openxmlformats-officedocument.drawing+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36.xml" ContentType="application/vnd.openxmlformats-officedocument.themeOverride+xml"/>
  <Override PartName="/xl/drawings/drawing62.xml" ContentType="application/vnd.openxmlformats-officedocument.drawing+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37.xml" ContentType="application/vnd.openxmlformats-officedocument.themeOverride+xml"/>
  <Override PartName="/xl/drawings/drawing63.xml" ContentType="application/vnd.openxmlformats-officedocument.drawing+xml"/>
  <Override PartName="/xl/charts/chart169.xml" ContentType="application/vnd.openxmlformats-officedocument.drawingml.chart+xml"/>
  <Override PartName="/xl/drawings/drawing64.xml" ContentType="application/vnd.openxmlformats-officedocument.drawing+xml"/>
  <Override PartName="/xl/charts/chart170.xml" ContentType="application/vnd.openxmlformats-officedocument.drawingml.chart+xml"/>
  <Override PartName="/xl/drawings/drawing65.xml" ContentType="application/vnd.openxmlformats-officedocument.drawing+xml"/>
  <Override PartName="/xl/charts/chart171.xml" ContentType="application/vnd.openxmlformats-officedocument.drawingml.chart+xml"/>
  <Override PartName="/xl/drawings/drawing66.xml" ContentType="application/vnd.openxmlformats-officedocument.drawing+xml"/>
  <Override PartName="/xl/charts/chart172.xml" ContentType="application/vnd.openxmlformats-officedocument.drawingml.chart+xml"/>
  <Override PartName="/xl/drawings/drawing67.xml" ContentType="application/vnd.openxmlformats-officedocument.drawing+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charts/chart177.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38.xml" ContentType="application/vnd.openxmlformats-officedocument.themeOverride+xml"/>
  <Override PartName="/xl/drawings/drawing68.xml" ContentType="application/vnd.openxmlformats-officedocument.drawing+xml"/>
  <Override PartName="/xl/charts/chart178.xml" ContentType="application/vnd.openxmlformats-officedocument.drawingml.chart+xml"/>
  <Override PartName="/xl/charts/chart179.xml" ContentType="application/vnd.openxmlformats-officedocument.drawingml.chart+xml"/>
  <Override PartName="/xl/charts/chart180.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39.xml" ContentType="application/vnd.openxmlformats-officedocument.themeOverride+xml"/>
  <Override PartName="/xl/drawings/drawing69.xml" ContentType="application/vnd.openxmlformats-officedocument.drawing+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40.xml" ContentType="application/vnd.openxmlformats-officedocument.themeOverride+xml"/>
  <Override PartName="/xl/drawings/drawing70.xml" ContentType="application/vnd.openxmlformats-officedocument.drawing+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41.xml" ContentType="application/vnd.openxmlformats-officedocument.themeOverride+xml"/>
  <Override PartName="/xl/drawings/drawing71.xml" ContentType="application/vnd.openxmlformats-officedocument.drawing+xml"/>
  <Override PartName="/xl/charts/chart189.xml" ContentType="application/vnd.openxmlformats-officedocument.drawingml.chart+xml"/>
  <Override PartName="/xl/charts/chart190.xml" ContentType="application/vnd.openxmlformats-officedocument.drawingml.chart+xml"/>
  <Override PartName="/xl/charts/chart191.xml" ContentType="application/vnd.openxmlformats-officedocument.drawingml.chart+xml"/>
  <Override PartName="/xl/charts/chart192.xml" ContentType="application/vnd.openxmlformats-officedocument.drawingml.chart+xml"/>
  <Override PartName="/xl/charts/chart193.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42.xml" ContentType="application/vnd.openxmlformats-officedocument.themeOverride+xml"/>
  <Override PartName="/xl/drawings/drawing72.xml" ContentType="application/vnd.openxmlformats-officedocument.drawing+xml"/>
  <Override PartName="/xl/charts/chart194.xml" ContentType="application/vnd.openxmlformats-officedocument.drawingml.chart+xml"/>
  <Override PartName="/xl/charts/chart195.xml" ContentType="application/vnd.openxmlformats-officedocument.drawingml.chart+xml"/>
  <Override PartName="/xl/charts/chart196.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43.xml" ContentType="application/vnd.openxmlformats-officedocument.themeOverride+xml"/>
  <Override PartName="/xl/drawings/drawing73.xml" ContentType="application/vnd.openxmlformats-officedocument.drawing+xml"/>
  <Override PartName="/xl/charts/chart197.xml" ContentType="application/vnd.openxmlformats-officedocument.drawingml.chart+xml"/>
  <Override PartName="/xl/charts/chart198.xml" ContentType="application/vnd.openxmlformats-officedocument.drawingml.chart+xml"/>
  <Override PartName="/xl/charts/chart199.xml" ContentType="application/vnd.openxmlformats-officedocument.drawingml.chart+xml"/>
  <Override PartName="/xl/charts/chart200.xml" ContentType="application/vnd.openxmlformats-officedocument.drawingml.chart+xml"/>
  <Override PartName="/xl/charts/chart201.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44.xml" ContentType="application/vnd.openxmlformats-officedocument.themeOverride+xml"/>
  <Override PartName="/xl/drawings/drawing74.xml" ContentType="application/vnd.openxmlformats-officedocument.drawing+xml"/>
  <Override PartName="/xl/charts/chart202.xml" ContentType="application/vnd.openxmlformats-officedocument.drawingml.chart+xml"/>
  <Override PartName="/xl/charts/chart203.xml" ContentType="application/vnd.openxmlformats-officedocument.drawingml.chart+xml"/>
  <Override PartName="/xl/charts/chart204.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45.xml" ContentType="application/vnd.openxmlformats-officedocument.themeOverride+xml"/>
  <Override PartName="/xl/drawings/drawing75.xml" ContentType="application/vnd.openxmlformats-officedocument.drawing+xml"/>
  <Override PartName="/xl/charts/chart205.xml" ContentType="application/vnd.openxmlformats-officedocument.drawingml.chart+xml"/>
  <Override PartName="/xl/charts/chart206.xml" ContentType="application/vnd.openxmlformats-officedocument.drawingml.chart+xml"/>
  <Override PartName="/xl/charts/chart207.xml" ContentType="application/vnd.openxmlformats-officedocument.drawingml.chart+xml"/>
  <Override PartName="/xl/charts/chart208.xml" ContentType="application/vnd.openxmlformats-officedocument.drawingml.chart+xml"/>
  <Override PartName="/xl/charts/chart209.xml" ContentType="application/vnd.openxmlformats-officedocument.drawingml.chart+xml"/>
  <Override PartName="/xl/charts/style51.xml" ContentType="application/vnd.ms-office.chartstyle+xml"/>
  <Override PartName="/xl/charts/colors51.xml" ContentType="application/vnd.ms-office.chartcolorstyle+xml"/>
  <Override PartName="/xl/theme/themeOverride46.xml" ContentType="application/vnd.openxmlformats-officedocument.themeOverride+xml"/>
  <Override PartName="/xl/drawings/drawing76.xml" ContentType="application/vnd.openxmlformats-officedocument.drawing+xml"/>
  <Override PartName="/xl/charts/chart210.xml" ContentType="application/vnd.openxmlformats-officedocument.drawingml.chart+xml"/>
  <Override PartName="/xl/drawings/drawing77.xml" ContentType="application/vnd.openxmlformats-officedocument.drawing+xml"/>
  <Override PartName="/xl/charts/chart211.xml" ContentType="application/vnd.openxmlformats-officedocument.drawingml.chart+xml"/>
  <Override PartName="/xl/charts/chart212.xml" ContentType="application/vnd.openxmlformats-officedocument.drawingml.chart+xml"/>
  <Override PartName="/xl/charts/chart213.xml" ContentType="application/vnd.openxmlformats-officedocument.drawingml.chart+xml"/>
  <Override PartName="/xl/charts/style52.xml" ContentType="application/vnd.ms-office.chartstyle+xml"/>
  <Override PartName="/xl/charts/colors52.xml" ContentType="application/vnd.ms-office.chartcolorstyle+xml"/>
  <Override PartName="/xl/theme/themeOverride47.xml" ContentType="application/vnd.openxmlformats-officedocument.themeOverride+xml"/>
  <Override PartName="/xl/drawings/drawing78.xml" ContentType="application/vnd.openxmlformats-officedocument.drawing+xml"/>
  <Override PartName="/xl/charts/chart214.xml" ContentType="application/vnd.openxmlformats-officedocument.drawingml.chart+xml"/>
  <Override PartName="/xl/charts/chart215.xml" ContentType="application/vnd.openxmlformats-officedocument.drawingml.chart+xml"/>
  <Override PartName="/xl/charts/chart216.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48.xml" ContentType="application/vnd.openxmlformats-officedocument.themeOverride+xml"/>
  <Override PartName="/xl/drawings/drawing79.xml" ContentType="application/vnd.openxmlformats-officedocument.drawing+xml"/>
  <Override PartName="/xl/charts/chart217.xml" ContentType="application/vnd.openxmlformats-officedocument.drawingml.chart+xml"/>
  <Override PartName="/xl/charts/chart218.xml" ContentType="application/vnd.openxmlformats-officedocument.drawingml.chart+xml"/>
  <Override PartName="/xl/charts/chart219.xml" ContentType="application/vnd.openxmlformats-officedocument.drawingml.chart+xml"/>
  <Override PartName="/xl/charts/chart220.xml" ContentType="application/vnd.openxmlformats-officedocument.drawingml.chart+xml"/>
  <Override PartName="/xl/charts/chart221.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49.xml" ContentType="application/vnd.openxmlformats-officedocument.themeOverride+xml"/>
  <Override PartName="/xl/drawings/drawing80.xml" ContentType="application/vnd.openxmlformats-officedocument.drawing+xml"/>
  <Override PartName="/xl/charts/chart222.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50.xml" ContentType="application/vnd.openxmlformats-officedocument.themeOverride+xml"/>
  <Override PartName="/xl/drawings/drawing81.xml" ContentType="application/vnd.openxmlformats-officedocument.drawing+xml"/>
  <Override PartName="/xl/charts/chart223.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51.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cmiyamoto\Desktop\"/>
    </mc:Choice>
  </mc:AlternateContent>
  <bookViews>
    <workbookView xWindow="0" yWindow="0" windowWidth="20490" windowHeight="6435" tabRatio="577"/>
  </bookViews>
  <sheets>
    <sheet name="5【Q2】" sheetId="16" r:id="rId1"/>
    <sheet name="8【Q10】" sheetId="19" r:id="rId2"/>
    <sheet name="10【Q12】" sheetId="21" r:id="rId3"/>
    <sheet name="12【Q14】" sheetId="23" r:id="rId4"/>
    <sheet name="Q15個人年収 グラフ" sheetId="121" r:id="rId5"/>
    <sheet name="Q15平均年収グラフ" sheetId="122" r:id="rId6"/>
    <sheet name="14【Q16】" sheetId="25" r:id="rId7"/>
    <sheet name="23【Q17】" sheetId="101" r:id="rId8"/>
    <sheet name="15【Q17】" sheetId="90" r:id="rId9"/>
    <sheet name="16【Q18】" sheetId="27" r:id="rId10"/>
    <sheet name="24【Q18】" sheetId="103" r:id="rId11"/>
    <sheet name="17【Q19】" sheetId="28" r:id="rId12"/>
    <sheet name="25【Q19】" sheetId="104" r:id="rId13"/>
    <sheet name="18【Q20】" sheetId="29" r:id="rId14"/>
    <sheet name="19【Q21】" sheetId="92" r:id="rId15"/>
    <sheet name="21【Q23S1】" sheetId="32" r:id="rId16"/>
    <sheet name="22【Q23S2】" sheetId="33" r:id="rId17"/>
    <sheet name="23【Q23S3】" sheetId="34" r:id="rId18"/>
    <sheet name="24【Q23S4】" sheetId="35" r:id="rId19"/>
    <sheet name="25【Q23S5】" sheetId="36" r:id="rId20"/>
    <sheet name="34【Q24】" sheetId="105" r:id="rId21"/>
    <sheet name="26【Q24】" sheetId="82" r:id="rId22"/>
    <sheet name="1【Q25】" sheetId="117" r:id="rId23"/>
    <sheet name="35【Q25】" sheetId="106" r:id="rId24"/>
    <sheet name="1【Q25】２" sheetId="100" r:id="rId25"/>
    <sheet name="2【Q26S1】 " sheetId="118" r:id="rId26"/>
    <sheet name="28【Q26S1】" sheetId="39" r:id="rId27"/>
    <sheet name="38【Q27】" sheetId="107" r:id="rId28"/>
    <sheet name="29【Q27】" sheetId="40" r:id="rId29"/>
    <sheet name="30【Q28】" sheetId="41" r:id="rId30"/>
    <sheet name="31【Q29】" sheetId="42" r:id="rId31"/>
    <sheet name="32【Q30】" sheetId="43" r:id="rId32"/>
    <sheet name="33【Q31】" sheetId="44" r:id="rId33"/>
    <sheet name="34【Q32】" sheetId="45" r:id="rId34"/>
    <sheet name="35【Q33】" sheetId="46" r:id="rId35"/>
    <sheet name="36【Q35】" sheetId="47" r:id="rId36"/>
    <sheet name="37【Q36】" sheetId="48" r:id="rId37"/>
    <sheet name="Q37　計" sheetId="81" r:id="rId38"/>
    <sheet name="38【Q37S1】" sheetId="49" r:id="rId39"/>
    <sheet name="39【Q37S2】" sheetId="50" r:id="rId40"/>
    <sheet name="40【Q37S3】" sheetId="51" r:id="rId41"/>
    <sheet name="41【Q37S4】" sheetId="52" r:id="rId42"/>
    <sheet name="42【Q37S5】" sheetId="53" r:id="rId43"/>
    <sheet name="43【Q37S6】" sheetId="54" r:id="rId44"/>
    <sheet name="44【Q38】" sheetId="55" r:id="rId45"/>
    <sheet name="1【Q38】" sheetId="94" r:id="rId46"/>
    <sheet name="2【Q38】" sheetId="95" r:id="rId47"/>
    <sheet name="3【Q41】" sheetId="96" r:id="rId48"/>
    <sheet name="4【Q41】" sheetId="97" r:id="rId49"/>
    <sheet name="5【Q42】" sheetId="98" r:id="rId50"/>
    <sheet name="6【Q42】" sheetId="99" r:id="rId51"/>
    <sheet name="45【Q39】" sheetId="56" r:id="rId52"/>
    <sheet name="46【Q40】" sheetId="57" r:id="rId53"/>
    <sheet name="47【Q41】" sheetId="58" r:id="rId54"/>
    <sheet name="48【Q42】" sheetId="59" r:id="rId55"/>
    <sheet name="51【Q45】" sheetId="88" r:id="rId56"/>
    <sheet name="52【Q46】 " sheetId="86" r:id="rId57"/>
    <sheet name="53【Q47】" sheetId="87" r:id="rId58"/>
    <sheet name="54【Q48】" sheetId="65" r:id="rId59"/>
    <sheet name="55【Q50S1" sheetId="120" r:id="rId60"/>
    <sheet name="56【Q51】" sheetId="67" r:id="rId61"/>
    <sheet name="57【Q52】" sheetId="85" r:id="rId62"/>
    <sheet name="58【Q53】" sheetId="69" r:id="rId63"/>
    <sheet name="59【Q54】" sheetId="70" r:id="rId64"/>
    <sheet name="60【Q57】" sheetId="71" r:id="rId65"/>
    <sheet name="61【Q59】" sheetId="72" r:id="rId66"/>
    <sheet name="77【Q60】" sheetId="108" r:id="rId67"/>
    <sheet name="63【Q61】" sheetId="74" r:id="rId68"/>
    <sheet name="78【Q61】 " sheetId="111" r:id="rId69"/>
    <sheet name="64【Q62】" sheetId="75" r:id="rId70"/>
    <sheet name="79【Q62】" sheetId="112" r:id="rId71"/>
    <sheet name="65【Q63】" sheetId="76" r:id="rId72"/>
    <sheet name="80【Q63】" sheetId="113" r:id="rId73"/>
    <sheet name="66【Q64】" sheetId="77" r:id="rId74"/>
    <sheet name="81【Q64】" sheetId="114" r:id="rId75"/>
    <sheet name="67【Q70S1】" sheetId="78" r:id="rId76"/>
    <sheet name="68【Q72】" sheetId="79" r:id="rId77"/>
    <sheet name="69【Q73】" sheetId="80" r:id="rId78"/>
    <sheet name="91【Q73】モチベ別" sheetId="115" r:id="rId79"/>
    <sheet name="活用方針×モチベ" sheetId="116" r:id="rId80"/>
    <sheet name="研修×モチベ" sheetId="119" r:id="rId81"/>
  </sheets>
  <definedNames>
    <definedName name="Range_N" localSheetId="80">#REF!</definedName>
    <definedName name="Range_N">#REF!</definedName>
    <definedName name="Range_N_ページ設定" localSheetId="80">#REF!</definedName>
    <definedName name="Range_N_ページ設定">#REF!</definedName>
    <definedName name="Range_N書式" localSheetId="80">#REF!</definedName>
    <definedName name="Range_N書式">#REF!</definedName>
    <definedName name="Range_TypeCrossN_Body" localSheetId="80">#REF!</definedName>
    <definedName name="Range_TypeCrossN_Body">#REF!</definedName>
    <definedName name="Range_TypeCrossN_Body_VP" localSheetId="80">#REF!</definedName>
    <definedName name="Range_TypeCrossN_Body_VP">#REF!</definedName>
    <definedName name="Range_TypeCrossN_BodyItem" localSheetId="80">#REF!</definedName>
    <definedName name="Range_TypeCrossN_BodyItem">#REF!</definedName>
    <definedName name="Range_TypeCrossN_BodyItem_V" localSheetId="80">#REF!</definedName>
    <definedName name="Range_TypeCrossN_BodyItem_V">#REF!</definedName>
    <definedName name="Range_TypeCrossN_Title" localSheetId="80">#REF!</definedName>
    <definedName name="Range_TypeCrossN_Title">#REF!</definedName>
    <definedName name="Range_TypeCrossN_TitleItem" localSheetId="80">#REF!</definedName>
    <definedName name="Range_TypeCrossN_TitleItem">#REF!</definedName>
    <definedName name="Range_TypeCrossSA_Body" localSheetId="80">#REF!</definedName>
    <definedName name="Range_TypeCrossSA_Body">#REF!</definedName>
    <definedName name="Range_TypeCrossSA_Body_All" localSheetId="80">#REF!</definedName>
    <definedName name="Range_TypeCrossSA_Body_All">#REF!</definedName>
    <definedName name="Range_TypeCrossSA_Body_All_N_or_P" localSheetId="80">#REF!</definedName>
    <definedName name="Range_TypeCrossSA_Body_All_N_or_P">#REF!</definedName>
    <definedName name="Range_TypeCrossSA_Body_N_or_P_VP" localSheetId="80">#REF!</definedName>
    <definedName name="Range_TypeCrossSA_Body_N_or_P_VP">#REF!</definedName>
    <definedName name="Range_TypeCrossSA_Body_VP" localSheetId="80">#REF!</definedName>
    <definedName name="Range_TypeCrossSA_Body_VP">#REF!</definedName>
    <definedName name="Range_TypeCrossSA_BodyItem" localSheetId="80">#REF!</definedName>
    <definedName name="Range_TypeCrossSA_BodyItem">#REF!</definedName>
    <definedName name="Range_TypeCrossSA_BodyItemWT_N_or_P_VP" localSheetId="80">#REF!</definedName>
    <definedName name="Range_TypeCrossSA_BodyItemWT_N_or_P_VP">#REF!</definedName>
    <definedName name="Range_TypeCrossSA_BodyItemWT_VP" localSheetId="80">#REF!</definedName>
    <definedName name="Range_TypeCrossSA_BodyItemWT_VP">#REF!</definedName>
    <definedName name="Range_TypeCrossSA_BodyWT" localSheetId="80">#REF!</definedName>
    <definedName name="Range_TypeCrossSA_BodyWT">#REF!</definedName>
    <definedName name="Range_TypeCrossSA_BodyWT_N_or_P_VP" localSheetId="80">#REF!</definedName>
    <definedName name="Range_TypeCrossSA_BodyWT_N_or_P_VP">#REF!</definedName>
    <definedName name="Range_TypeCrossSA_BodyWT_VP" localSheetId="80">#REF!</definedName>
    <definedName name="Range_TypeCrossSA_BodyWT_VP">#REF!</definedName>
    <definedName name="Range_TypeCrossSA_Title" localSheetId="80">#REF!</definedName>
    <definedName name="Range_TypeCrossSA_Title">#REF!</definedName>
    <definedName name="Range_TypeCrossSA_TitleItem" localSheetId="80">#REF!</definedName>
    <definedName name="Range_TypeCrossSA_TitleItem">#REF!</definedName>
    <definedName name="Range_TypeCrossSA_TitleWT" localSheetId="80">#REF!</definedName>
    <definedName name="Range_TypeCrossSA_TitleWT">#REF!</definedName>
    <definedName name="Range_TypeSA_Body_N_or_P" localSheetId="80">#REF!</definedName>
    <definedName name="Range_TypeSA_Body_N_or_P">#REF!</definedName>
    <definedName name="Range_凡例" localSheetId="80">#REF!</definedName>
    <definedName name="Range_凡例">#REF!</definedName>
    <definedName name="Range_凡例_ページ設定" localSheetId="80">#REF!</definedName>
    <definedName name="Range_凡例_ページ設定">#REF!</definedName>
    <definedName name="研修×モチベ">#REF!</definedName>
  </definedNames>
  <calcPr calcId="162913"/>
  <fileRecoveryPr autoRecover="0"/>
</workbook>
</file>

<file path=xl/calcChain.xml><?xml version="1.0" encoding="utf-8"?>
<calcChain xmlns="http://schemas.openxmlformats.org/spreadsheetml/2006/main">
  <c r="L16" i="121" l="1"/>
  <c r="J16" i="121"/>
  <c r="H16" i="121"/>
  <c r="F16" i="121"/>
  <c r="L15" i="121"/>
  <c r="J15" i="121"/>
  <c r="H15" i="121"/>
  <c r="F15" i="121"/>
  <c r="L14" i="121"/>
  <c r="J14" i="121"/>
  <c r="H14" i="121"/>
  <c r="F14" i="121"/>
  <c r="L13" i="121"/>
  <c r="J13" i="121"/>
  <c r="H13" i="121"/>
  <c r="F13" i="121"/>
  <c r="N45" i="107" l="1"/>
  <c r="N41" i="107"/>
  <c r="J31" i="29" l="1"/>
  <c r="J32" i="29"/>
  <c r="J30" i="29"/>
  <c r="H36" i="120" l="1"/>
  <c r="G36" i="120"/>
  <c r="F36" i="120"/>
  <c r="E36" i="120"/>
  <c r="D36" i="120"/>
  <c r="I36" i="120" s="1"/>
  <c r="C36" i="120"/>
  <c r="H35" i="120"/>
  <c r="G35" i="120"/>
  <c r="F35" i="120"/>
  <c r="E35" i="120"/>
  <c r="I35" i="120" s="1"/>
  <c r="D35" i="120"/>
  <c r="C35" i="120"/>
  <c r="H34" i="120"/>
  <c r="G34" i="120"/>
  <c r="F34" i="120"/>
  <c r="E34" i="120"/>
  <c r="D34" i="120"/>
  <c r="P32" i="120"/>
  <c r="P31" i="120"/>
  <c r="P30" i="120"/>
  <c r="G34" i="28" l="1"/>
  <c r="G35" i="28"/>
  <c r="G36" i="28"/>
  <c r="I21" i="119" l="1"/>
  <c r="H21" i="119"/>
  <c r="G21" i="119"/>
  <c r="F21" i="119"/>
  <c r="E21" i="119"/>
  <c r="C21" i="119"/>
  <c r="I20" i="119"/>
  <c r="H20" i="119"/>
  <c r="G20" i="119"/>
  <c r="F20" i="119"/>
  <c r="E20" i="119"/>
  <c r="C20" i="119"/>
  <c r="I18" i="119"/>
  <c r="H18" i="119"/>
  <c r="G18" i="119"/>
  <c r="F18" i="119"/>
  <c r="E18" i="119"/>
  <c r="C18" i="119"/>
  <c r="I17" i="119"/>
  <c r="H17" i="119"/>
  <c r="G17" i="119"/>
  <c r="F17" i="119"/>
  <c r="E17" i="119"/>
  <c r="C17" i="119"/>
  <c r="H16" i="119"/>
  <c r="G16" i="119"/>
  <c r="F16" i="119"/>
  <c r="E16" i="119"/>
  <c r="I47" i="117" l="1"/>
  <c r="H47" i="117"/>
  <c r="G47" i="117"/>
  <c r="F47" i="117"/>
  <c r="J47" i="117" s="1"/>
  <c r="E47" i="117"/>
  <c r="I46" i="117"/>
  <c r="H46" i="117"/>
  <c r="G46" i="117"/>
  <c r="F46" i="117"/>
  <c r="J46" i="117" s="1"/>
  <c r="E46" i="117"/>
  <c r="I45" i="117"/>
  <c r="H45" i="117"/>
  <c r="G45" i="117"/>
  <c r="F45" i="117"/>
  <c r="J45" i="117" s="1"/>
  <c r="E45" i="117"/>
  <c r="I43" i="117"/>
  <c r="H43" i="117"/>
  <c r="G43" i="117"/>
  <c r="F43" i="117"/>
  <c r="J43" i="117" s="1"/>
  <c r="E43" i="117"/>
  <c r="I42" i="117"/>
  <c r="H42" i="117"/>
  <c r="G42" i="117"/>
  <c r="F42" i="117"/>
  <c r="J42" i="117" s="1"/>
  <c r="E42" i="117"/>
  <c r="I41" i="117"/>
  <c r="H41" i="117"/>
  <c r="G41" i="117"/>
  <c r="F41" i="117"/>
  <c r="J41" i="117" s="1"/>
  <c r="E41" i="117"/>
  <c r="I40" i="117"/>
  <c r="H40" i="117"/>
  <c r="G40" i="117"/>
  <c r="F40" i="117"/>
  <c r="P38" i="117"/>
  <c r="P37" i="117"/>
  <c r="P36" i="117"/>
  <c r="P35" i="117"/>
  <c r="P34" i="117"/>
  <c r="P33" i="117"/>
  <c r="P32" i="117"/>
  <c r="P31" i="117"/>
  <c r="P30" i="117"/>
  <c r="H26" i="116" l="1"/>
  <c r="G26" i="116"/>
  <c r="F26" i="116"/>
  <c r="E26" i="116"/>
  <c r="I26" i="116" s="1"/>
  <c r="C26" i="116"/>
  <c r="H25" i="116"/>
  <c r="I25" i="116" s="1"/>
  <c r="G25" i="116"/>
  <c r="F25" i="116"/>
  <c r="E25" i="116"/>
  <c r="C25" i="116"/>
  <c r="H24" i="116"/>
  <c r="G24" i="116"/>
  <c r="F24" i="116"/>
  <c r="E24" i="116"/>
  <c r="I24" i="116" s="1"/>
  <c r="C24" i="116"/>
  <c r="H22" i="116"/>
  <c r="G22" i="116"/>
  <c r="F22" i="116"/>
  <c r="E22" i="116"/>
  <c r="I22" i="116" s="1"/>
  <c r="C22" i="116"/>
  <c r="H21" i="116"/>
  <c r="G21" i="116"/>
  <c r="F21" i="116"/>
  <c r="E21" i="116"/>
  <c r="I21" i="116" s="1"/>
  <c r="C21" i="116"/>
  <c r="H20" i="116"/>
  <c r="G20" i="116"/>
  <c r="F20" i="116"/>
  <c r="E20" i="116"/>
  <c r="I20" i="116" s="1"/>
  <c r="C20" i="116"/>
  <c r="H19" i="116"/>
  <c r="G19" i="116"/>
  <c r="F19" i="116"/>
  <c r="E19" i="116"/>
  <c r="F47" i="115" l="1"/>
  <c r="E47" i="115"/>
  <c r="D47" i="115"/>
  <c r="G47" i="115" s="1"/>
  <c r="C47" i="115"/>
  <c r="F46" i="115"/>
  <c r="E46" i="115"/>
  <c r="G46" i="115" s="1"/>
  <c r="D46" i="115"/>
  <c r="C46" i="115"/>
  <c r="F45" i="115"/>
  <c r="G45" i="115" s="1"/>
  <c r="E45" i="115"/>
  <c r="D45" i="115"/>
  <c r="C45" i="115"/>
  <c r="G43" i="115"/>
  <c r="F43" i="115"/>
  <c r="E43" i="115"/>
  <c r="D43" i="115"/>
  <c r="C43" i="115"/>
  <c r="F42" i="115"/>
  <c r="E42" i="115"/>
  <c r="D42" i="115"/>
  <c r="G42" i="115" s="1"/>
  <c r="C42" i="115"/>
  <c r="F41" i="115"/>
  <c r="E41" i="115"/>
  <c r="G41" i="115" s="1"/>
  <c r="D41" i="115"/>
  <c r="C41" i="115"/>
  <c r="F40" i="115"/>
  <c r="E40" i="115"/>
  <c r="D40" i="115"/>
  <c r="O38" i="115"/>
  <c r="O37" i="115"/>
  <c r="O36" i="115"/>
  <c r="O35" i="115"/>
  <c r="O34" i="115"/>
  <c r="O33" i="115"/>
  <c r="O32" i="115"/>
  <c r="O31" i="115"/>
  <c r="O30" i="115"/>
  <c r="Q44" i="114"/>
  <c r="P44" i="114"/>
  <c r="O44" i="114"/>
  <c r="N44" i="114"/>
  <c r="R44" i="114" s="1"/>
  <c r="M44" i="114"/>
  <c r="Q43" i="114"/>
  <c r="R43" i="114" s="1"/>
  <c r="P43" i="114"/>
  <c r="O43" i="114"/>
  <c r="N43" i="114"/>
  <c r="M43" i="114"/>
  <c r="Q42" i="114"/>
  <c r="P42" i="114"/>
  <c r="O42" i="114"/>
  <c r="N42" i="114"/>
  <c r="R42" i="114" s="1"/>
  <c r="M42" i="114"/>
  <c r="Q40" i="114"/>
  <c r="P40" i="114"/>
  <c r="O40" i="114"/>
  <c r="N40" i="114"/>
  <c r="R40" i="114" s="1"/>
  <c r="M40" i="114"/>
  <c r="Q39" i="114"/>
  <c r="P39" i="114"/>
  <c r="O39" i="114"/>
  <c r="N39" i="114"/>
  <c r="R39" i="114" s="1"/>
  <c r="M39" i="114"/>
  <c r="Q38" i="114"/>
  <c r="R38" i="114" s="1"/>
  <c r="P38" i="114"/>
  <c r="O38" i="114"/>
  <c r="N38" i="114"/>
  <c r="M38" i="114"/>
  <c r="Q37" i="114"/>
  <c r="P37" i="114"/>
  <c r="O37" i="114"/>
  <c r="N37" i="114"/>
  <c r="P35" i="114"/>
  <c r="P34" i="114"/>
  <c r="P33" i="114"/>
  <c r="P32" i="114"/>
  <c r="P31" i="114"/>
  <c r="P30" i="114"/>
  <c r="P44" i="113"/>
  <c r="O44" i="113"/>
  <c r="N44" i="113"/>
  <c r="Q44" i="113" s="1"/>
  <c r="P43" i="113"/>
  <c r="O43" i="113"/>
  <c r="Q43" i="113" s="1"/>
  <c r="N43" i="113"/>
  <c r="P42" i="113"/>
  <c r="Q42" i="113" s="1"/>
  <c r="O42" i="113"/>
  <c r="N42" i="113"/>
  <c r="Q40" i="113"/>
  <c r="P40" i="113"/>
  <c r="O40" i="113"/>
  <c r="N40" i="113"/>
  <c r="M40" i="113"/>
  <c r="P39" i="113"/>
  <c r="O39" i="113"/>
  <c r="N39" i="113"/>
  <c r="Q39" i="113" s="1"/>
  <c r="P38" i="113"/>
  <c r="O38" i="113"/>
  <c r="Q38" i="113" s="1"/>
  <c r="N38" i="113"/>
  <c r="P37" i="113"/>
  <c r="O37" i="113"/>
  <c r="N37" i="113"/>
  <c r="O35" i="113"/>
  <c r="M44" i="113" s="1"/>
  <c r="O34" i="113"/>
  <c r="M43" i="113" s="1"/>
  <c r="O33" i="113"/>
  <c r="M42" i="113" s="1"/>
  <c r="O32" i="113"/>
  <c r="O31" i="113"/>
  <c r="M39" i="113" s="1"/>
  <c r="O30" i="113"/>
  <c r="M38" i="113" s="1"/>
  <c r="P47" i="112"/>
  <c r="O47" i="112"/>
  <c r="N47" i="112"/>
  <c r="Q47" i="112" s="1"/>
  <c r="P46" i="112"/>
  <c r="O46" i="112"/>
  <c r="Q46" i="112" s="1"/>
  <c r="N46" i="112"/>
  <c r="P45" i="112"/>
  <c r="Q45" i="112" s="1"/>
  <c r="O45" i="112"/>
  <c r="N45" i="112"/>
  <c r="Q43" i="112"/>
  <c r="P43" i="112"/>
  <c r="O43" i="112"/>
  <c r="N43" i="112"/>
  <c r="M43" i="112"/>
  <c r="P42" i="112"/>
  <c r="O42" i="112"/>
  <c r="N42" i="112"/>
  <c r="Q42" i="112" s="1"/>
  <c r="P41" i="112"/>
  <c r="O41" i="112"/>
  <c r="Q41" i="112" s="1"/>
  <c r="N41" i="112"/>
  <c r="P40" i="112"/>
  <c r="O40" i="112"/>
  <c r="N40" i="112"/>
  <c r="O38" i="112"/>
  <c r="M47" i="112" s="1"/>
  <c r="O37" i="112"/>
  <c r="M46" i="112" s="1"/>
  <c r="O36" i="112"/>
  <c r="M45" i="112" s="1"/>
  <c r="O35" i="112"/>
  <c r="O34" i="112"/>
  <c r="M42" i="112" s="1"/>
  <c r="O33" i="112"/>
  <c r="M41" i="112" s="1"/>
  <c r="O32" i="112"/>
  <c r="O31" i="112"/>
  <c r="O30" i="112"/>
  <c r="P44" i="111"/>
  <c r="O44" i="111"/>
  <c r="N44" i="111"/>
  <c r="Q44" i="111" s="1"/>
  <c r="P43" i="111"/>
  <c r="O43" i="111"/>
  <c r="Q43" i="111" s="1"/>
  <c r="N43" i="111"/>
  <c r="P42" i="111"/>
  <c r="Q42" i="111" s="1"/>
  <c r="O42" i="111"/>
  <c r="N42" i="111"/>
  <c r="Q40" i="111"/>
  <c r="P40" i="111"/>
  <c r="O40" i="111"/>
  <c r="N40" i="111"/>
  <c r="M40" i="111"/>
  <c r="P39" i="111"/>
  <c r="O39" i="111"/>
  <c r="N39" i="111"/>
  <c r="Q39" i="111" s="1"/>
  <c r="P38" i="111"/>
  <c r="O38" i="111"/>
  <c r="Q38" i="111" s="1"/>
  <c r="N38" i="111"/>
  <c r="P37" i="111"/>
  <c r="O37" i="111"/>
  <c r="N37" i="111"/>
  <c r="O35" i="111"/>
  <c r="M44" i="111" s="1"/>
  <c r="O34" i="111"/>
  <c r="M43" i="111" s="1"/>
  <c r="O33" i="111"/>
  <c r="M42" i="111" s="1"/>
  <c r="O32" i="111"/>
  <c r="O31" i="111"/>
  <c r="M39" i="111" s="1"/>
  <c r="O30" i="111"/>
  <c r="M38" i="111" s="1"/>
  <c r="R47" i="108"/>
  <c r="Q47" i="108"/>
  <c r="P47" i="108"/>
  <c r="O47" i="108"/>
  <c r="S47" i="108" s="1"/>
  <c r="R46" i="108"/>
  <c r="Q46" i="108"/>
  <c r="P46" i="108"/>
  <c r="O46" i="108"/>
  <c r="S46" i="108" s="1"/>
  <c r="N46" i="108"/>
  <c r="R45" i="108"/>
  <c r="Q45" i="108"/>
  <c r="P45" i="108"/>
  <c r="O45" i="108"/>
  <c r="S45" i="108" s="1"/>
  <c r="G44" i="108"/>
  <c r="F44" i="108"/>
  <c r="E44" i="108"/>
  <c r="D44" i="108"/>
  <c r="H44" i="108" s="1"/>
  <c r="C44" i="108"/>
  <c r="R43" i="108"/>
  <c r="Q43" i="108"/>
  <c r="P43" i="108"/>
  <c r="O43" i="108"/>
  <c r="S43" i="108" s="1"/>
  <c r="N43" i="108"/>
  <c r="G43" i="108"/>
  <c r="F43" i="108"/>
  <c r="E43" i="108"/>
  <c r="D43" i="108"/>
  <c r="H43" i="108" s="1"/>
  <c r="C43" i="108"/>
  <c r="R42" i="108"/>
  <c r="Q42" i="108"/>
  <c r="P42" i="108"/>
  <c r="O42" i="108"/>
  <c r="S42" i="108" s="1"/>
  <c r="G42" i="108"/>
  <c r="F42" i="108"/>
  <c r="E42" i="108"/>
  <c r="D42" i="108"/>
  <c r="H42" i="108" s="1"/>
  <c r="C42" i="108"/>
  <c r="R41" i="108"/>
  <c r="Q41" i="108"/>
  <c r="P41" i="108"/>
  <c r="O41" i="108"/>
  <c r="S41" i="108" s="1"/>
  <c r="N41" i="108"/>
  <c r="G41" i="108"/>
  <c r="F41" i="108"/>
  <c r="E41" i="108"/>
  <c r="D41" i="108"/>
  <c r="H41" i="108" s="1"/>
  <c r="C41" i="108"/>
  <c r="S40" i="108"/>
  <c r="G40" i="108"/>
  <c r="R40" i="108" s="1"/>
  <c r="F40" i="108"/>
  <c r="Q40" i="108" s="1"/>
  <c r="E40" i="108"/>
  <c r="P40" i="108" s="1"/>
  <c r="D40" i="108"/>
  <c r="O40" i="108" s="1"/>
  <c r="P38" i="108"/>
  <c r="N47" i="108" s="1"/>
  <c r="P37" i="108"/>
  <c r="P36" i="108"/>
  <c r="N45" i="108" s="1"/>
  <c r="P35" i="108"/>
  <c r="P34" i="108"/>
  <c r="N42" i="108" s="1"/>
  <c r="P33" i="108"/>
  <c r="P32" i="108"/>
  <c r="P31" i="108"/>
  <c r="P30" i="108"/>
  <c r="O47" i="107"/>
  <c r="Q45" i="107"/>
  <c r="P45" i="107"/>
  <c r="O45" i="107"/>
  <c r="R45" i="107" s="1"/>
  <c r="G44" i="107"/>
  <c r="F44" i="107"/>
  <c r="Q47" i="107" s="1"/>
  <c r="E44" i="107"/>
  <c r="P47" i="107" s="1"/>
  <c r="D44" i="107"/>
  <c r="C44" i="107"/>
  <c r="N47" i="107" s="1"/>
  <c r="O43" i="107"/>
  <c r="F43" i="107"/>
  <c r="Q46" i="107" s="1"/>
  <c r="E43" i="107"/>
  <c r="P46" i="107" s="1"/>
  <c r="D43" i="107"/>
  <c r="O46" i="107" s="1"/>
  <c r="C43" i="107"/>
  <c r="N46" i="107" s="1"/>
  <c r="Q42" i="107"/>
  <c r="G42" i="107"/>
  <c r="F42" i="107"/>
  <c r="Q43" i="107" s="1"/>
  <c r="E42" i="107"/>
  <c r="P43" i="107" s="1"/>
  <c r="D42" i="107"/>
  <c r="C42" i="107"/>
  <c r="N43" i="107" s="1"/>
  <c r="Q41" i="107"/>
  <c r="P41" i="107"/>
  <c r="O41" i="107"/>
  <c r="R41" i="107" s="1"/>
  <c r="F41" i="107"/>
  <c r="E41" i="107"/>
  <c r="P42" i="107" s="1"/>
  <c r="D41" i="107"/>
  <c r="O42" i="107" s="1"/>
  <c r="R42" i="107" s="1"/>
  <c r="C41" i="107"/>
  <c r="N42" i="107" s="1"/>
  <c r="R40" i="107"/>
  <c r="Q40" i="107"/>
  <c r="O40" i="107"/>
  <c r="F40" i="107"/>
  <c r="E40" i="107"/>
  <c r="P40" i="107" s="1"/>
  <c r="D40" i="107"/>
  <c r="O38" i="107"/>
  <c r="O37" i="107"/>
  <c r="O36" i="107"/>
  <c r="O35" i="107"/>
  <c r="O34" i="107"/>
  <c r="O33" i="107"/>
  <c r="O32" i="107"/>
  <c r="O31" i="107"/>
  <c r="O30" i="107"/>
  <c r="P47" i="106"/>
  <c r="O47" i="106"/>
  <c r="R45" i="106"/>
  <c r="Q45" i="106"/>
  <c r="P45" i="106"/>
  <c r="O45" i="106"/>
  <c r="S45" i="106" s="1"/>
  <c r="N45" i="106"/>
  <c r="G44" i="106"/>
  <c r="R47" i="106" s="1"/>
  <c r="F44" i="106"/>
  <c r="Q47" i="106" s="1"/>
  <c r="E44" i="106"/>
  <c r="D44" i="106"/>
  <c r="H44" i="106" s="1"/>
  <c r="C44" i="106"/>
  <c r="N47" i="106" s="1"/>
  <c r="P43" i="106"/>
  <c r="O43" i="106"/>
  <c r="G43" i="106"/>
  <c r="R46" i="106" s="1"/>
  <c r="F43" i="106"/>
  <c r="Q46" i="106" s="1"/>
  <c r="E43" i="106"/>
  <c r="P46" i="106" s="1"/>
  <c r="D43" i="106"/>
  <c r="O46" i="106" s="1"/>
  <c r="C43" i="106"/>
  <c r="N46" i="106" s="1"/>
  <c r="P42" i="106"/>
  <c r="O42" i="106"/>
  <c r="G42" i="106"/>
  <c r="R43" i="106" s="1"/>
  <c r="F42" i="106"/>
  <c r="Q43" i="106" s="1"/>
  <c r="E42" i="106"/>
  <c r="D42" i="106"/>
  <c r="H42" i="106" s="1"/>
  <c r="C42" i="106"/>
  <c r="N43" i="106" s="1"/>
  <c r="R41" i="106"/>
  <c r="Q41" i="106"/>
  <c r="P41" i="106"/>
  <c r="O41" i="106"/>
  <c r="S41" i="106" s="1"/>
  <c r="N41" i="106"/>
  <c r="G41" i="106"/>
  <c r="R42" i="106" s="1"/>
  <c r="F41" i="106"/>
  <c r="Q42" i="106" s="1"/>
  <c r="E41" i="106"/>
  <c r="D41" i="106"/>
  <c r="H41" i="106" s="1"/>
  <c r="C41" i="106"/>
  <c r="N42" i="106" s="1"/>
  <c r="S40" i="106"/>
  <c r="G40" i="106"/>
  <c r="R40" i="106" s="1"/>
  <c r="F40" i="106"/>
  <c r="Q40" i="106" s="1"/>
  <c r="E40" i="106"/>
  <c r="P40" i="106" s="1"/>
  <c r="D40" i="106"/>
  <c r="O40" i="106" s="1"/>
  <c r="P38" i="106"/>
  <c r="P37" i="106"/>
  <c r="P36" i="106"/>
  <c r="P35" i="106"/>
  <c r="P34" i="106"/>
  <c r="P33" i="106"/>
  <c r="P32" i="106"/>
  <c r="P31" i="106"/>
  <c r="P30" i="106"/>
  <c r="P47" i="105"/>
  <c r="R45" i="105"/>
  <c r="Q45" i="105"/>
  <c r="P45" i="105"/>
  <c r="O45" i="105"/>
  <c r="S45" i="105" s="1"/>
  <c r="N45" i="105"/>
  <c r="G44" i="105"/>
  <c r="R47" i="105" s="1"/>
  <c r="F44" i="105"/>
  <c r="Q47" i="105" s="1"/>
  <c r="E44" i="105"/>
  <c r="D44" i="105"/>
  <c r="O47" i="105" s="1"/>
  <c r="C44" i="105"/>
  <c r="N47" i="105" s="1"/>
  <c r="P43" i="105"/>
  <c r="G43" i="105"/>
  <c r="R46" i="105" s="1"/>
  <c r="F43" i="105"/>
  <c r="Q46" i="105" s="1"/>
  <c r="E43" i="105"/>
  <c r="P46" i="105" s="1"/>
  <c r="D43" i="105"/>
  <c r="O46" i="105" s="1"/>
  <c r="S46" i="105" s="1"/>
  <c r="C43" i="105"/>
  <c r="N46" i="105" s="1"/>
  <c r="P42" i="105"/>
  <c r="G42" i="105"/>
  <c r="R43" i="105" s="1"/>
  <c r="F42" i="105"/>
  <c r="Q43" i="105" s="1"/>
  <c r="E42" i="105"/>
  <c r="D42" i="105"/>
  <c r="O43" i="105" s="1"/>
  <c r="C42" i="105"/>
  <c r="N43" i="105" s="1"/>
  <c r="R41" i="105"/>
  <c r="Q41" i="105"/>
  <c r="P41" i="105"/>
  <c r="O41" i="105"/>
  <c r="S41" i="105" s="1"/>
  <c r="N41" i="105"/>
  <c r="G41" i="105"/>
  <c r="R42" i="105" s="1"/>
  <c r="F41" i="105"/>
  <c r="Q42" i="105" s="1"/>
  <c r="E41" i="105"/>
  <c r="D41" i="105"/>
  <c r="O42" i="105" s="1"/>
  <c r="S42" i="105" s="1"/>
  <c r="C41" i="105"/>
  <c r="N42" i="105" s="1"/>
  <c r="S40" i="105"/>
  <c r="G40" i="105"/>
  <c r="R40" i="105" s="1"/>
  <c r="F40" i="105"/>
  <c r="Q40" i="105" s="1"/>
  <c r="E40" i="105"/>
  <c r="P40" i="105" s="1"/>
  <c r="D40" i="105"/>
  <c r="O40" i="105" s="1"/>
  <c r="P38" i="105"/>
  <c r="P37" i="105"/>
  <c r="P36" i="105"/>
  <c r="P35" i="105"/>
  <c r="P34" i="105"/>
  <c r="P33" i="105"/>
  <c r="P32" i="105"/>
  <c r="P31" i="105"/>
  <c r="P30" i="105"/>
  <c r="G44" i="104"/>
  <c r="F44" i="104"/>
  <c r="E44" i="104"/>
  <c r="D44" i="104"/>
  <c r="H44" i="104" s="1"/>
  <c r="C44" i="104"/>
  <c r="G43" i="104"/>
  <c r="F43" i="104"/>
  <c r="E43" i="104"/>
  <c r="D43" i="104"/>
  <c r="H43" i="104" s="1"/>
  <c r="C43" i="104"/>
  <c r="G42" i="104"/>
  <c r="F42" i="104"/>
  <c r="E42" i="104"/>
  <c r="D42" i="104"/>
  <c r="H42" i="104" s="1"/>
  <c r="C42" i="104"/>
  <c r="G41" i="104"/>
  <c r="H41" i="104" s="1"/>
  <c r="F41" i="104"/>
  <c r="E41" i="104"/>
  <c r="D41" i="104"/>
  <c r="C41" i="104"/>
  <c r="G40" i="104"/>
  <c r="F40" i="104"/>
  <c r="E40" i="104"/>
  <c r="D40" i="104"/>
  <c r="P38" i="104"/>
  <c r="P37" i="104"/>
  <c r="P36" i="104"/>
  <c r="P35" i="104"/>
  <c r="P34" i="104"/>
  <c r="P33" i="104"/>
  <c r="P32" i="104"/>
  <c r="P31" i="104"/>
  <c r="P30" i="104"/>
  <c r="F44" i="103"/>
  <c r="E44" i="103"/>
  <c r="D44" i="103"/>
  <c r="G44" i="103" s="1"/>
  <c r="C44" i="103"/>
  <c r="F43" i="103"/>
  <c r="E43" i="103"/>
  <c r="D43" i="103"/>
  <c r="G43" i="103" s="1"/>
  <c r="C43" i="103"/>
  <c r="F42" i="103"/>
  <c r="G42" i="103" s="1"/>
  <c r="E42" i="103"/>
  <c r="D42" i="103"/>
  <c r="C42" i="103"/>
  <c r="G41" i="103"/>
  <c r="F41" i="103"/>
  <c r="E41" i="103"/>
  <c r="D41" i="103"/>
  <c r="C41" i="103"/>
  <c r="F40" i="103"/>
  <c r="E40" i="103"/>
  <c r="D40" i="103"/>
  <c r="O38" i="103"/>
  <c r="O37" i="103"/>
  <c r="O36" i="103"/>
  <c r="O35" i="103"/>
  <c r="O34" i="103"/>
  <c r="O33" i="103"/>
  <c r="O32" i="103"/>
  <c r="O31" i="103"/>
  <c r="O30" i="103"/>
  <c r="R43" i="107" l="1"/>
  <c r="R46" i="107"/>
  <c r="R47" i="107"/>
  <c r="G41" i="107"/>
  <c r="G43" i="107"/>
  <c r="S46" i="106"/>
  <c r="S43" i="106"/>
  <c r="S47" i="106"/>
  <c r="S42" i="106"/>
  <c r="H43" i="106"/>
  <c r="S43" i="105"/>
  <c r="S47" i="105"/>
  <c r="H41" i="105"/>
  <c r="H42" i="105"/>
  <c r="H43" i="105"/>
  <c r="H44" i="105"/>
  <c r="I48" i="100" l="1"/>
  <c r="H48" i="100"/>
  <c r="G48" i="100"/>
  <c r="F48" i="100"/>
  <c r="C48" i="100"/>
  <c r="I47" i="100"/>
  <c r="H47" i="100"/>
  <c r="G47" i="100"/>
  <c r="F47" i="100"/>
  <c r="C47" i="100"/>
  <c r="I46" i="100"/>
  <c r="H46" i="100"/>
  <c r="G46" i="100"/>
  <c r="F46" i="100"/>
  <c r="C46" i="100"/>
  <c r="I45" i="100"/>
  <c r="H45" i="100"/>
  <c r="G45" i="100"/>
  <c r="F45" i="100"/>
  <c r="C45" i="100"/>
  <c r="I44" i="100"/>
  <c r="H44" i="100"/>
  <c r="G44" i="100"/>
  <c r="F44" i="100"/>
  <c r="Q41" i="100"/>
  <c r="Q40" i="100"/>
  <c r="Q39" i="100"/>
  <c r="Q38" i="100"/>
  <c r="Q37" i="100"/>
  <c r="Q36" i="100"/>
  <c r="Q35" i="100"/>
  <c r="Q34" i="100"/>
  <c r="Q33" i="100"/>
  <c r="Q32" i="100"/>
  <c r="Q31" i="100"/>
  <c r="Q30" i="100"/>
  <c r="P38" i="99" l="1"/>
  <c r="P37" i="99"/>
  <c r="P36" i="99"/>
  <c r="P35" i="99"/>
  <c r="P34" i="99"/>
  <c r="P33" i="99"/>
  <c r="P32" i="99"/>
  <c r="P31" i="99"/>
  <c r="P30" i="99"/>
  <c r="P38" i="98"/>
  <c r="P37" i="98"/>
  <c r="P36" i="98"/>
  <c r="P35" i="98"/>
  <c r="P34" i="98"/>
  <c r="P33" i="98"/>
  <c r="P32" i="98"/>
  <c r="P31" i="98"/>
  <c r="P30" i="98"/>
  <c r="P38" i="97"/>
  <c r="P37" i="97"/>
  <c r="P36" i="97"/>
  <c r="P35" i="97"/>
  <c r="P34" i="97"/>
  <c r="P33" i="97"/>
  <c r="P32" i="97"/>
  <c r="P31" i="97"/>
  <c r="P30" i="97"/>
  <c r="P38" i="96"/>
  <c r="P37" i="96"/>
  <c r="P36" i="96"/>
  <c r="P35" i="96"/>
  <c r="P34" i="96"/>
  <c r="P33" i="96"/>
  <c r="P32" i="96"/>
  <c r="P31" i="96"/>
  <c r="P30" i="96"/>
  <c r="P38" i="95"/>
  <c r="P37" i="95"/>
  <c r="P36" i="95"/>
  <c r="P35" i="95"/>
  <c r="P34" i="95"/>
  <c r="P33" i="95"/>
  <c r="P32" i="95"/>
  <c r="P31" i="95"/>
  <c r="P30" i="95"/>
  <c r="P38" i="94"/>
  <c r="P37" i="94"/>
  <c r="P36" i="94"/>
  <c r="P35" i="94"/>
  <c r="P34" i="94"/>
  <c r="P33" i="94"/>
  <c r="P32" i="94"/>
  <c r="P31" i="94"/>
  <c r="P30" i="94"/>
  <c r="G36" i="58" l="1"/>
  <c r="F36" i="58"/>
  <c r="E36" i="58"/>
  <c r="D36" i="58"/>
  <c r="H36" i="58" s="1"/>
  <c r="C36" i="58"/>
  <c r="G35" i="58"/>
  <c r="F35" i="58"/>
  <c r="E35" i="58"/>
  <c r="D35" i="58"/>
  <c r="H35" i="58" s="1"/>
  <c r="C35" i="58"/>
  <c r="G34" i="58"/>
  <c r="F34" i="58"/>
  <c r="E34" i="58"/>
  <c r="D34" i="58"/>
  <c r="E35" i="29" l="1"/>
  <c r="F35" i="29"/>
  <c r="G35" i="29"/>
  <c r="D35" i="29"/>
  <c r="E37" i="29"/>
  <c r="F37" i="29"/>
  <c r="G37" i="29"/>
  <c r="D37" i="29"/>
  <c r="E36" i="29"/>
  <c r="F36" i="29"/>
  <c r="G36" i="29"/>
  <c r="D36" i="29"/>
  <c r="C37" i="29"/>
  <c r="C36" i="29"/>
  <c r="M33" i="70" l="1"/>
  <c r="L33" i="70"/>
  <c r="K33" i="70"/>
  <c r="J33" i="70"/>
  <c r="I33" i="70"/>
  <c r="H33" i="70"/>
  <c r="G33" i="70"/>
  <c r="F33" i="70"/>
  <c r="G33" i="69"/>
  <c r="H33" i="69"/>
  <c r="I33" i="69"/>
  <c r="J33" i="69"/>
  <c r="K33" i="69"/>
  <c r="L33" i="69"/>
  <c r="M33" i="69"/>
  <c r="F33" i="69"/>
  <c r="K32" i="65"/>
  <c r="K31" i="65"/>
  <c r="G36" i="46" l="1"/>
  <c r="F36" i="46"/>
  <c r="E36" i="46"/>
  <c r="D36" i="46"/>
  <c r="H36" i="46" s="1"/>
  <c r="C36" i="46"/>
  <c r="G35" i="46"/>
  <c r="F35" i="46"/>
  <c r="E35" i="46"/>
  <c r="D35" i="46"/>
  <c r="H35" i="46" s="1"/>
  <c r="C35" i="46"/>
  <c r="G34" i="46"/>
  <c r="F34" i="46"/>
  <c r="E34" i="46"/>
  <c r="D34" i="46"/>
  <c r="G36" i="45" l="1"/>
  <c r="F36" i="45"/>
  <c r="E36" i="45"/>
  <c r="D36" i="45"/>
  <c r="H36" i="45" s="1"/>
  <c r="C36" i="45"/>
  <c r="G35" i="45"/>
  <c r="F35" i="45"/>
  <c r="E35" i="45"/>
  <c r="D35" i="45"/>
  <c r="H35" i="45" s="1"/>
  <c r="C35" i="45"/>
  <c r="G34" i="45"/>
  <c r="F34" i="45"/>
  <c r="E34" i="45"/>
  <c r="D34" i="45"/>
  <c r="D36" i="28" l="1"/>
  <c r="E36" i="28"/>
  <c r="F36" i="28"/>
  <c r="E35" i="28"/>
  <c r="F35" i="28"/>
  <c r="D35" i="28"/>
  <c r="C36" i="28"/>
  <c r="C35" i="28"/>
  <c r="E34" i="28"/>
  <c r="F34" i="28"/>
  <c r="D34" i="28"/>
  <c r="D37" i="27"/>
  <c r="E37" i="27"/>
  <c r="F37" i="27"/>
  <c r="E36" i="27"/>
  <c r="F36" i="27"/>
  <c r="D36" i="27"/>
  <c r="E35" i="27"/>
  <c r="F35" i="27"/>
  <c r="D35" i="27"/>
  <c r="C37" i="27"/>
  <c r="C36" i="27"/>
  <c r="E34" i="23" l="1"/>
  <c r="D34" i="23"/>
  <c r="C36" i="23"/>
  <c r="E36" i="23"/>
  <c r="D36" i="23"/>
  <c r="E35" i="23"/>
  <c r="D35" i="23"/>
  <c r="C35" i="23"/>
  <c r="H36" i="23"/>
  <c r="G36" i="23"/>
  <c r="F36" i="23"/>
  <c r="H35" i="23"/>
  <c r="G35" i="23"/>
  <c r="F35" i="23"/>
  <c r="H34" i="23"/>
  <c r="G34" i="23"/>
  <c r="F34" i="23"/>
  <c r="H37" i="21"/>
  <c r="G37" i="21"/>
  <c r="F37" i="21"/>
  <c r="E37" i="21"/>
  <c r="D37" i="21"/>
  <c r="C37" i="21"/>
  <c r="H36" i="21"/>
  <c r="G36" i="21"/>
  <c r="F36" i="21"/>
  <c r="E36" i="21"/>
  <c r="D36" i="21"/>
  <c r="C36" i="21"/>
  <c r="H35" i="21"/>
  <c r="G35" i="21"/>
  <c r="F35" i="21"/>
  <c r="E35" i="21"/>
  <c r="D35" i="21"/>
  <c r="E35" i="19"/>
  <c r="D35" i="19"/>
  <c r="E37" i="19"/>
  <c r="D37" i="19"/>
  <c r="E36" i="19"/>
  <c r="D36" i="19"/>
  <c r="C37" i="19"/>
  <c r="C36" i="19"/>
  <c r="H37" i="19"/>
  <c r="G37" i="19"/>
  <c r="F37" i="19"/>
  <c r="H36" i="19"/>
  <c r="G36" i="19"/>
  <c r="F36" i="19"/>
  <c r="H35" i="19"/>
  <c r="G35" i="19"/>
  <c r="F35" i="19"/>
  <c r="E36" i="16" l="1"/>
  <c r="F36" i="16"/>
  <c r="G36" i="16"/>
  <c r="D36" i="16"/>
  <c r="H36" i="16"/>
  <c r="H37" i="16"/>
  <c r="E38" i="16"/>
  <c r="F38" i="16"/>
  <c r="G38" i="16"/>
  <c r="H38" i="16"/>
  <c r="D38" i="16"/>
  <c r="E37" i="16"/>
  <c r="F37" i="16"/>
  <c r="G37" i="16"/>
  <c r="D37" i="16"/>
  <c r="C38" i="16"/>
  <c r="C37" i="16"/>
  <c r="J32" i="58" l="1"/>
  <c r="J31" i="58"/>
  <c r="C36" i="69" l="1"/>
  <c r="H34" i="85"/>
  <c r="H33" i="85"/>
  <c r="E32" i="85"/>
  <c r="F32" i="85"/>
  <c r="G32" i="85"/>
  <c r="E33" i="85"/>
  <c r="F33" i="85"/>
  <c r="G33" i="85"/>
  <c r="E34" i="85"/>
  <c r="F34" i="85"/>
  <c r="G34" i="85"/>
  <c r="D34" i="85"/>
  <c r="D32" i="85"/>
  <c r="D33" i="85"/>
  <c r="C34" i="85"/>
  <c r="C33" i="85"/>
  <c r="C35" i="87" l="1"/>
  <c r="C34" i="87"/>
  <c r="F35" i="87"/>
  <c r="E35" i="87"/>
  <c r="D35" i="87"/>
  <c r="G35" i="87" s="1"/>
  <c r="F34" i="87"/>
  <c r="E34" i="87"/>
  <c r="D34" i="87"/>
  <c r="G34" i="87" s="1"/>
  <c r="F33" i="87"/>
  <c r="E33" i="87"/>
  <c r="D33" i="87"/>
  <c r="H35" i="86"/>
  <c r="H34" i="86"/>
  <c r="E33" i="86"/>
  <c r="F33" i="86"/>
  <c r="G33" i="86"/>
  <c r="E34" i="86"/>
  <c r="F34" i="86"/>
  <c r="G34" i="86"/>
  <c r="E35" i="86"/>
  <c r="F35" i="86"/>
  <c r="G35" i="86"/>
  <c r="C35" i="86"/>
  <c r="C34" i="86"/>
  <c r="D35" i="86"/>
  <c r="D34" i="86"/>
  <c r="D33" i="86"/>
  <c r="G35" i="88"/>
  <c r="G34" i="88"/>
  <c r="E33" i="88"/>
  <c r="F33" i="88"/>
  <c r="E34" i="88"/>
  <c r="F34" i="88"/>
  <c r="E35" i="88"/>
  <c r="F35" i="88"/>
  <c r="D35" i="88"/>
  <c r="D34" i="88"/>
  <c r="D33" i="88"/>
  <c r="C35" i="88"/>
  <c r="C34" i="88"/>
  <c r="O31" i="88" l="1"/>
  <c r="O30" i="88"/>
  <c r="O31" i="87"/>
  <c r="O30" i="87"/>
  <c r="P31" i="86"/>
  <c r="P30" i="86"/>
  <c r="P31" i="85" l="1"/>
  <c r="P30" i="85"/>
  <c r="P31" i="82"/>
  <c r="P30" i="82"/>
  <c r="C36" i="80" l="1"/>
  <c r="C36" i="79"/>
  <c r="C36" i="77"/>
  <c r="C36" i="76"/>
  <c r="C36" i="75"/>
  <c r="C36" i="74"/>
  <c r="C36" i="67"/>
  <c r="H36" i="77" l="1"/>
  <c r="H35" i="77"/>
  <c r="E34" i="77"/>
  <c r="F34" i="77"/>
  <c r="G34" i="77"/>
  <c r="E35" i="77"/>
  <c r="F35" i="77"/>
  <c r="G35" i="77"/>
  <c r="E36" i="77"/>
  <c r="F36" i="77"/>
  <c r="G36" i="77"/>
  <c r="D36" i="77"/>
  <c r="D35" i="77"/>
  <c r="C35" i="77"/>
  <c r="D34" i="77"/>
  <c r="G36" i="76"/>
  <c r="G35" i="76"/>
  <c r="E34" i="76"/>
  <c r="F34" i="76"/>
  <c r="E35" i="76"/>
  <c r="F35" i="76"/>
  <c r="E36" i="76"/>
  <c r="F36" i="76"/>
  <c r="D36" i="76"/>
  <c r="D35" i="76"/>
  <c r="C35" i="76"/>
  <c r="D34" i="76"/>
  <c r="G36" i="75"/>
  <c r="G35" i="75"/>
  <c r="E34" i="75"/>
  <c r="F34" i="75"/>
  <c r="E35" i="75"/>
  <c r="F35" i="75"/>
  <c r="E36" i="75"/>
  <c r="F36" i="75"/>
  <c r="D36" i="75"/>
  <c r="D35" i="75"/>
  <c r="C35" i="75"/>
  <c r="D34" i="75"/>
  <c r="G36" i="74"/>
  <c r="G35" i="74"/>
  <c r="E34" i="74"/>
  <c r="F34" i="74"/>
  <c r="E35" i="74"/>
  <c r="F35" i="74"/>
  <c r="E36" i="74"/>
  <c r="F36" i="74"/>
  <c r="D36" i="74"/>
  <c r="D35" i="74"/>
  <c r="C35" i="74"/>
  <c r="D34" i="74"/>
  <c r="E34" i="72"/>
  <c r="F34" i="72"/>
  <c r="G34" i="72"/>
  <c r="H34" i="72"/>
  <c r="E35" i="72"/>
  <c r="F35" i="72"/>
  <c r="G35" i="72"/>
  <c r="H35" i="72"/>
  <c r="E36" i="72"/>
  <c r="F36" i="72"/>
  <c r="G36" i="72"/>
  <c r="H36" i="72"/>
  <c r="D36" i="72"/>
  <c r="C36" i="72"/>
  <c r="D35" i="72"/>
  <c r="C35" i="72"/>
  <c r="D34" i="72"/>
  <c r="G36" i="80"/>
  <c r="G35" i="80"/>
  <c r="E34" i="80"/>
  <c r="F34" i="80"/>
  <c r="E35" i="80"/>
  <c r="F35" i="80"/>
  <c r="E36" i="80"/>
  <c r="F36" i="80"/>
  <c r="D36" i="80"/>
  <c r="D35" i="80"/>
  <c r="C35" i="80"/>
  <c r="D34" i="80"/>
  <c r="H36" i="79"/>
  <c r="H35" i="79"/>
  <c r="E34" i="79"/>
  <c r="F34" i="79"/>
  <c r="G34" i="79"/>
  <c r="E35" i="79"/>
  <c r="F35" i="79"/>
  <c r="G35" i="79"/>
  <c r="E36" i="79"/>
  <c r="F36" i="79"/>
  <c r="G36" i="79"/>
  <c r="D36" i="79"/>
  <c r="D35" i="79"/>
  <c r="C35" i="79"/>
  <c r="D34" i="79"/>
  <c r="E34" i="69"/>
  <c r="F34" i="69"/>
  <c r="G34" i="69"/>
  <c r="H34" i="69"/>
  <c r="I34" i="69"/>
  <c r="J34" i="69"/>
  <c r="K34" i="69"/>
  <c r="E35" i="69"/>
  <c r="F35" i="69"/>
  <c r="G35" i="69"/>
  <c r="H35" i="69"/>
  <c r="I35" i="69"/>
  <c r="J35" i="69"/>
  <c r="K35" i="69"/>
  <c r="E36" i="69"/>
  <c r="F36" i="69"/>
  <c r="G36" i="69"/>
  <c r="H36" i="69"/>
  <c r="I36" i="69"/>
  <c r="J36" i="69"/>
  <c r="K36" i="69"/>
  <c r="D36" i="69"/>
  <c r="D35" i="69"/>
  <c r="C35" i="69"/>
  <c r="D34" i="69"/>
  <c r="I36" i="67"/>
  <c r="I35" i="67"/>
  <c r="E34" i="67"/>
  <c r="F34" i="67"/>
  <c r="G34" i="67"/>
  <c r="H34" i="67"/>
  <c r="E35" i="67"/>
  <c r="F35" i="67"/>
  <c r="G35" i="67"/>
  <c r="H35" i="67"/>
  <c r="E36" i="67"/>
  <c r="F36" i="67"/>
  <c r="G36" i="67"/>
  <c r="H36" i="67"/>
  <c r="D36" i="67"/>
  <c r="D35" i="67"/>
  <c r="D34" i="67"/>
  <c r="C35" i="67"/>
  <c r="H36" i="43"/>
  <c r="H35" i="43"/>
  <c r="E34" i="43"/>
  <c r="F34" i="43"/>
  <c r="G34" i="43"/>
  <c r="E35" i="43"/>
  <c r="F35" i="43"/>
  <c r="G35" i="43"/>
  <c r="E36" i="43"/>
  <c r="F36" i="43"/>
  <c r="G36" i="43"/>
  <c r="D36" i="43"/>
  <c r="C36" i="43"/>
  <c r="D35" i="43"/>
  <c r="C35" i="43"/>
  <c r="D34" i="43"/>
  <c r="H36" i="42"/>
  <c r="H35" i="42"/>
  <c r="E34" i="42"/>
  <c r="F34" i="42"/>
  <c r="G34" i="42"/>
  <c r="E35" i="42"/>
  <c r="F35" i="42"/>
  <c r="G35" i="42"/>
  <c r="E36" i="42"/>
  <c r="F36" i="42"/>
  <c r="G36" i="42"/>
  <c r="D36" i="42"/>
  <c r="C36" i="42"/>
  <c r="D35" i="42"/>
  <c r="C35" i="42"/>
  <c r="D34" i="42"/>
  <c r="I36" i="41"/>
  <c r="I35" i="41"/>
  <c r="E34" i="41"/>
  <c r="F34" i="41"/>
  <c r="G34" i="41"/>
  <c r="H34" i="41"/>
  <c r="E35" i="41"/>
  <c r="F35" i="41"/>
  <c r="G35" i="41"/>
  <c r="H35" i="41"/>
  <c r="E36" i="41"/>
  <c r="F36" i="41"/>
  <c r="G36" i="41"/>
  <c r="H36" i="41"/>
  <c r="D36" i="41"/>
  <c r="C36" i="41"/>
  <c r="D35" i="41"/>
  <c r="C35" i="41"/>
  <c r="D34" i="41"/>
  <c r="H36" i="44"/>
  <c r="H35" i="44"/>
  <c r="E34" i="44"/>
  <c r="F34" i="44"/>
  <c r="G34" i="44"/>
  <c r="E35" i="44"/>
  <c r="F35" i="44"/>
  <c r="G35" i="44"/>
  <c r="E36" i="44"/>
  <c r="F36" i="44"/>
  <c r="G36" i="44"/>
  <c r="D36" i="44"/>
  <c r="C36" i="44"/>
  <c r="D35" i="44"/>
  <c r="C35" i="44"/>
  <c r="D34" i="44"/>
  <c r="E34" i="48"/>
  <c r="F34" i="48"/>
  <c r="G34" i="48"/>
  <c r="E35" i="48"/>
  <c r="F35" i="48"/>
  <c r="G35" i="48"/>
  <c r="E36" i="48"/>
  <c r="F36" i="48"/>
  <c r="G36" i="48"/>
  <c r="D36" i="48"/>
  <c r="C36" i="48"/>
  <c r="D35" i="48"/>
  <c r="C35" i="48"/>
  <c r="D34" i="48"/>
  <c r="E34" i="47"/>
  <c r="F34" i="47"/>
  <c r="G34" i="47"/>
  <c r="H34" i="47"/>
  <c r="I34" i="47"/>
  <c r="J34" i="47"/>
  <c r="K34" i="47"/>
  <c r="L34" i="47"/>
  <c r="E35" i="47"/>
  <c r="F35" i="47"/>
  <c r="G35" i="47"/>
  <c r="H35" i="47"/>
  <c r="I35" i="47"/>
  <c r="J35" i="47"/>
  <c r="K35" i="47"/>
  <c r="L35" i="47"/>
  <c r="E36" i="47"/>
  <c r="F36" i="47"/>
  <c r="G36" i="47"/>
  <c r="H36" i="47"/>
  <c r="I36" i="47"/>
  <c r="J36" i="47"/>
  <c r="K36" i="47"/>
  <c r="L36" i="47"/>
  <c r="D36" i="47"/>
  <c r="C36" i="47"/>
  <c r="D35" i="47"/>
  <c r="C35" i="47"/>
  <c r="D34" i="47"/>
  <c r="I36" i="65"/>
  <c r="I35" i="65"/>
  <c r="E34" i="65"/>
  <c r="F34" i="65"/>
  <c r="G34" i="65"/>
  <c r="H34" i="65"/>
  <c r="E35" i="65"/>
  <c r="F35" i="65"/>
  <c r="G35" i="65"/>
  <c r="H35" i="65"/>
  <c r="E36" i="65"/>
  <c r="F36" i="65"/>
  <c r="G36" i="65"/>
  <c r="H36" i="65"/>
  <c r="D36" i="65"/>
  <c r="C36" i="65"/>
  <c r="D35" i="65"/>
  <c r="C35" i="65"/>
  <c r="D34" i="65"/>
  <c r="H36" i="59"/>
  <c r="H35" i="59"/>
  <c r="E34" i="59"/>
  <c r="F34" i="59"/>
  <c r="G34" i="59"/>
  <c r="E35" i="59"/>
  <c r="F35" i="59"/>
  <c r="G35" i="59"/>
  <c r="E36" i="59"/>
  <c r="F36" i="59"/>
  <c r="G36" i="59"/>
  <c r="D36" i="59"/>
  <c r="C36" i="59"/>
  <c r="D35" i="59"/>
  <c r="C35" i="59"/>
  <c r="D34" i="59"/>
  <c r="E34" i="56"/>
  <c r="F34" i="56"/>
  <c r="G34" i="56"/>
  <c r="H34" i="56"/>
  <c r="I34" i="56"/>
  <c r="J34" i="56"/>
  <c r="K34" i="56"/>
  <c r="L34" i="56"/>
  <c r="M34" i="56"/>
  <c r="N34" i="56"/>
  <c r="O34" i="56"/>
  <c r="P34" i="56"/>
  <c r="Q34" i="56"/>
  <c r="E35" i="56"/>
  <c r="F35" i="56"/>
  <c r="G35" i="56"/>
  <c r="H35" i="56"/>
  <c r="I35" i="56"/>
  <c r="J35" i="56"/>
  <c r="K35" i="56"/>
  <c r="L35" i="56"/>
  <c r="M35" i="56"/>
  <c r="N35" i="56"/>
  <c r="O35" i="56"/>
  <c r="P35" i="56"/>
  <c r="Q35" i="56"/>
  <c r="E36" i="56"/>
  <c r="F36" i="56"/>
  <c r="G36" i="56"/>
  <c r="H36" i="56"/>
  <c r="I36" i="56"/>
  <c r="J36" i="56"/>
  <c r="K36" i="56"/>
  <c r="L36" i="56"/>
  <c r="M36" i="56"/>
  <c r="N36" i="56"/>
  <c r="O36" i="56"/>
  <c r="P36" i="56"/>
  <c r="Q36" i="56"/>
  <c r="D36" i="56"/>
  <c r="C36" i="56"/>
  <c r="D35" i="56"/>
  <c r="C35" i="56"/>
  <c r="D34" i="56"/>
  <c r="H36" i="55" l="1"/>
  <c r="H35" i="55"/>
  <c r="E35" i="55"/>
  <c r="F35" i="55"/>
  <c r="G35" i="55"/>
  <c r="E36" i="55"/>
  <c r="F36" i="55"/>
  <c r="G36" i="55"/>
  <c r="D36" i="55"/>
  <c r="D35" i="55"/>
  <c r="E34" i="55"/>
  <c r="F34" i="55"/>
  <c r="G34" i="55"/>
  <c r="D34" i="55"/>
  <c r="C36" i="55"/>
  <c r="C35" i="55"/>
  <c r="K32" i="54" l="1"/>
  <c r="J32" i="54"/>
  <c r="K31" i="54"/>
  <c r="J31" i="54"/>
  <c r="K30" i="54"/>
  <c r="J30" i="54"/>
  <c r="K32" i="53"/>
  <c r="J32" i="53"/>
  <c r="K31" i="53"/>
  <c r="J31" i="53"/>
  <c r="K30" i="53"/>
  <c r="J30" i="53"/>
  <c r="K32" i="52"/>
  <c r="J32" i="52"/>
  <c r="K31" i="52"/>
  <c r="J31" i="52"/>
  <c r="K30" i="52"/>
  <c r="J30" i="52"/>
  <c r="K32" i="51"/>
  <c r="J32" i="51"/>
  <c r="K31" i="51"/>
  <c r="J31" i="51"/>
  <c r="K30" i="51"/>
  <c r="J30" i="51"/>
  <c r="K32" i="50"/>
  <c r="J32" i="50"/>
  <c r="K31" i="50"/>
  <c r="J31" i="50"/>
  <c r="K30" i="50"/>
  <c r="J30" i="50"/>
  <c r="K31" i="49"/>
  <c r="K32" i="49"/>
  <c r="K30" i="49"/>
  <c r="J31" i="49"/>
  <c r="J32" i="49"/>
  <c r="J30" i="49"/>
  <c r="O30" i="80" l="1"/>
  <c r="O31" i="80"/>
  <c r="O32" i="80"/>
  <c r="P30" i="79"/>
  <c r="P31" i="79"/>
  <c r="P32" i="79"/>
  <c r="P30" i="77"/>
  <c r="P31" i="77"/>
  <c r="P32" i="77"/>
  <c r="O30" i="76"/>
  <c r="O31" i="76"/>
  <c r="O32" i="76"/>
  <c r="O30" i="75"/>
  <c r="O31" i="75"/>
  <c r="O32" i="75"/>
  <c r="O30" i="74"/>
  <c r="O31" i="74"/>
  <c r="O32" i="74"/>
  <c r="Q30" i="67"/>
  <c r="Q31" i="67"/>
  <c r="Q32" i="67"/>
  <c r="Q30" i="65"/>
  <c r="Q31" i="65"/>
  <c r="Q32" i="65"/>
  <c r="P30" i="59"/>
  <c r="P31" i="59"/>
  <c r="P32" i="59"/>
  <c r="P30" i="58"/>
  <c r="P31" i="58"/>
  <c r="P32" i="58"/>
  <c r="P30" i="55"/>
  <c r="P31" i="55"/>
  <c r="P32" i="55"/>
  <c r="P30" i="54"/>
  <c r="P31" i="54"/>
  <c r="P32" i="54"/>
  <c r="P30" i="53"/>
  <c r="P31" i="53"/>
  <c r="P32" i="53"/>
  <c r="P30" i="52"/>
  <c r="P31" i="52"/>
  <c r="P32" i="52"/>
  <c r="P30" i="51"/>
  <c r="P31" i="51"/>
  <c r="P32" i="51"/>
  <c r="P30" i="50"/>
  <c r="P31" i="50"/>
  <c r="P32" i="50"/>
  <c r="P30" i="49"/>
  <c r="P31" i="49"/>
  <c r="P32" i="49"/>
  <c r="P30" i="46"/>
  <c r="P31" i="46"/>
  <c r="P32" i="46"/>
  <c r="P30" i="45"/>
  <c r="P31" i="45"/>
  <c r="P32" i="45"/>
  <c r="P30" i="44"/>
  <c r="P31" i="44"/>
  <c r="P32" i="44"/>
  <c r="P30" i="43"/>
  <c r="P31" i="43"/>
  <c r="P32" i="43"/>
  <c r="P30" i="42"/>
  <c r="P31" i="42"/>
  <c r="P32" i="42"/>
  <c r="Q30" i="41"/>
  <c r="Q31" i="41"/>
  <c r="Q32" i="41"/>
  <c r="O30" i="40"/>
  <c r="O31" i="40"/>
  <c r="O32" i="40"/>
  <c r="P30" i="28"/>
  <c r="P31" i="28"/>
  <c r="P32" i="28"/>
  <c r="O30" i="27"/>
  <c r="O31" i="27"/>
  <c r="O32" i="27"/>
  <c r="N30" i="23"/>
  <c r="N31" i="23"/>
  <c r="N32" i="23"/>
  <c r="N30" i="21"/>
  <c r="N31" i="21"/>
  <c r="N32" i="21"/>
  <c r="N30" i="19"/>
  <c r="N31" i="19"/>
  <c r="N32" i="19"/>
  <c r="Q30" i="16"/>
  <c r="Q31" i="16"/>
  <c r="Q32" i="16"/>
</calcChain>
</file>

<file path=xl/sharedStrings.xml><?xml version="1.0" encoding="utf-8"?>
<sst xmlns="http://schemas.openxmlformats.org/spreadsheetml/2006/main" count="1850" uniqueCount="416">
  <si>
    <t>n=</t>
  </si>
  <si>
    <t>(%)</t>
    <phoneticPr fontId="4"/>
  </si>
  <si>
    <t>全体</t>
  </si>
  <si>
    <t>性別</t>
  </si>
  <si>
    <t>女性</t>
  </si>
  <si>
    <t>その他</t>
  </si>
  <si>
    <t>新卒入社した</t>
  </si>
  <si>
    <t>中途入社した</t>
  </si>
  <si>
    <t>親会社・関連会社から出向して、転籍になった</t>
  </si>
  <si>
    <t>親会社・関連会社から現在、出向中である</t>
  </si>
  <si>
    <t>ない</t>
  </si>
  <si>
    <t>わからない</t>
  </si>
  <si>
    <t>ある</t>
  </si>
  <si>
    <t>いる</t>
  </si>
  <si>
    <t>いない</t>
  </si>
  <si>
    <t>正社員以外として働いている</t>
  </si>
  <si>
    <t>違う部門への異動</t>
  </si>
  <si>
    <t>全社に関わるような仕事（経営企画、人事、経理等）</t>
  </si>
  <si>
    <t>出向、転籍</t>
  </si>
  <si>
    <t>組合幹部</t>
  </si>
  <si>
    <t>転居を伴う国内転勤</t>
  </si>
  <si>
    <t>海外転勤</t>
  </si>
  <si>
    <t>産休・育休</t>
  </si>
  <si>
    <t>時短勤務</t>
  </si>
  <si>
    <t>病気等の療養での休職（3か月以上）</t>
  </si>
  <si>
    <t>副業</t>
  </si>
  <si>
    <t>ボランティア</t>
  </si>
  <si>
    <t>転職活動や転職</t>
  </si>
  <si>
    <t>あてはまるものはない</t>
  </si>
  <si>
    <t>異動をしたことがない</t>
  </si>
  <si>
    <t>プラスに働いた</t>
  </si>
  <si>
    <t>ややプラスに働いた</t>
  </si>
  <si>
    <t>あまりプラスに働かなかった</t>
  </si>
  <si>
    <t>プラスに働かなかった</t>
  </si>
  <si>
    <t>職場内で仕事を通じて学んだ教育・訓練（OJT)</t>
  </si>
  <si>
    <t>会社が実施する職場外での教育・訓練（OFFJT）</t>
  </si>
  <si>
    <t>役に立ったものはない</t>
  </si>
  <si>
    <t>上司とのキャリア面談</t>
  </si>
  <si>
    <t>上司によるキャリア形成の後押し</t>
  </si>
  <si>
    <t>メンター制度</t>
  </si>
  <si>
    <t>キャリアデザイン研修</t>
  </si>
  <si>
    <t>自己申告制度による異動</t>
  </si>
  <si>
    <t>社内公募制度による異動</t>
  </si>
  <si>
    <t>資格取得や研修受講の費用援助</t>
  </si>
  <si>
    <t>キャリアカウンセラーへの相談</t>
  </si>
  <si>
    <t>外部組織への会社からの派遣（セミナー等）</t>
  </si>
  <si>
    <t>その他（具体的に【　　　】）</t>
  </si>
  <si>
    <t>上記のような取組みや制度を受けたり、参加したことはない</t>
  </si>
  <si>
    <t>金銭を得ること</t>
  </si>
  <si>
    <t>昇進・昇格すること</t>
  </si>
  <si>
    <t>仕事と家庭の両立</t>
  </si>
  <si>
    <t>難しい仕事に挑戦すること</t>
  </si>
  <si>
    <t>確実に仕事をこなし、信頼を高めること</t>
  </si>
  <si>
    <t>仕事の面白さ</t>
  </si>
  <si>
    <t>自分を成長させること</t>
  </si>
  <si>
    <t>良い人間関係を築くこと</t>
  </si>
  <si>
    <t>人の役に立つこと</t>
  </si>
  <si>
    <t>そう思う</t>
  </si>
  <si>
    <t>ややそう思う</t>
  </si>
  <si>
    <t>あまりそう思わない</t>
  </si>
  <si>
    <t>そう思わない</t>
  </si>
  <si>
    <t>大いに思っていた</t>
  </si>
  <si>
    <t>やや思っていた</t>
  </si>
  <si>
    <t>あまり思っていなかった</t>
  </si>
  <si>
    <t>思っていなかった</t>
  </si>
  <si>
    <t>家族を養わなければならなかったから</t>
  </si>
  <si>
    <t>経済的に自立したかったから</t>
  </si>
  <si>
    <t>生活レベルを上げたかったから</t>
  </si>
  <si>
    <t>社会とつながっていたかったから</t>
  </si>
  <si>
    <t>仕事によって自分が成長できたから</t>
  </si>
  <si>
    <t>仕事が面白かったから</t>
  </si>
  <si>
    <t>仕事をする上での指針となっている</t>
  </si>
  <si>
    <t>仕事をする上での指針となっていない</t>
  </si>
  <si>
    <t>企業理念を知らない</t>
  </si>
  <si>
    <t>どちらかと言えばある</t>
  </si>
  <si>
    <t>どちらかと言えばない</t>
  </si>
  <si>
    <t>考えたことがない</t>
  </si>
  <si>
    <t>通用すると思う</t>
  </si>
  <si>
    <t>どちらかと言えば通用すると思う</t>
  </si>
  <si>
    <t>どちらかと言えば通用しないと思う</t>
  </si>
  <si>
    <t>通用しないと思う</t>
  </si>
  <si>
    <t>そう思わない　</t>
  </si>
  <si>
    <t>スペシャリストだと思う</t>
  </si>
  <si>
    <t>どちらかと言えばスペシャリストだと思う</t>
  </si>
  <si>
    <t>どちらかと言えばジェネラリストだと思う</t>
  </si>
  <si>
    <t>ジェネラリストだと思う</t>
  </si>
  <si>
    <t>大いに明確になっている</t>
  </si>
  <si>
    <t>やや明確になっている</t>
  </si>
  <si>
    <t>あまり明確になっていない</t>
  </si>
  <si>
    <t>明確になっていない</t>
  </si>
  <si>
    <t>業務に関連した専門の勉強会やセミナー</t>
  </si>
  <si>
    <t>異業種交流会・同業者の会合等</t>
  </si>
  <si>
    <t>学生時代の友人・先輩・後輩やゼミ等を通じた知り合い</t>
  </si>
  <si>
    <t>社会貢献活動を通じたネットワーク</t>
  </si>
  <si>
    <t>趣味を通じたネットワーク</t>
  </si>
  <si>
    <t>子供等を通じたネットワーク</t>
  </si>
  <si>
    <t>地域を通じたネットワーク</t>
  </si>
  <si>
    <t>外部のネットワークがない</t>
  </si>
  <si>
    <t>外部のネットワークづくりに興味がない</t>
  </si>
  <si>
    <t>忙しくて外部のネットワークを作る時間がない</t>
  </si>
  <si>
    <t>外部のネットワークを作る機会がない</t>
  </si>
  <si>
    <t>満足している</t>
  </si>
  <si>
    <t>どちらかと言えば満足している</t>
  </si>
  <si>
    <t>どちらかと言えば満足していない</t>
  </si>
  <si>
    <t>満足していない</t>
  </si>
  <si>
    <t>現在の方が高い</t>
  </si>
  <si>
    <t>同じ程度</t>
  </si>
  <si>
    <t>現在の方がやや低い</t>
  </si>
  <si>
    <t>現在の方が低い</t>
  </si>
  <si>
    <t>やりたい仕事ができているから</t>
  </si>
  <si>
    <t>仕事にやりがいが持てているから</t>
  </si>
  <si>
    <t>責任のある仕事ができているから</t>
  </si>
  <si>
    <t>仕事の責任が軽くなったから</t>
  </si>
  <si>
    <t>上司に期待されているから</t>
  </si>
  <si>
    <t>目標が達成できているから</t>
  </si>
  <si>
    <t>処遇に不満がないから</t>
  </si>
  <si>
    <t>昇進の可能性があるから</t>
  </si>
  <si>
    <t>体調がよいから</t>
  </si>
  <si>
    <t>将来に不安がないから</t>
  </si>
  <si>
    <t>仕事の量が適正だから</t>
  </si>
  <si>
    <t>人間関係が良好だから</t>
  </si>
  <si>
    <t>教育訓練の機会があるから</t>
  </si>
  <si>
    <t>やりたい仕事ができていないから</t>
  </si>
  <si>
    <t>仕事にやりがいが持てていないから</t>
  </si>
  <si>
    <t>責任のある仕事ができていないから</t>
  </si>
  <si>
    <t>仕事の責任が重いから</t>
  </si>
  <si>
    <t>上司に期待されていないから</t>
  </si>
  <si>
    <t>目標が達成できていないから</t>
  </si>
  <si>
    <t>処遇に不満があるから</t>
  </si>
  <si>
    <t>昇進の可能性がないから</t>
  </si>
  <si>
    <t>体調がよくないから</t>
  </si>
  <si>
    <t>将来に不安があるから</t>
  </si>
  <si>
    <t>仕事の量が適正でないから（自分には多すぎる、少なすぎる）</t>
  </si>
  <si>
    <t>人間関係が良好でないから</t>
  </si>
  <si>
    <t>教育訓練の機会がないから</t>
  </si>
  <si>
    <t>十分発揮できている</t>
  </si>
  <si>
    <t>やや発揮できている</t>
  </si>
  <si>
    <t>あまり発揮できていない</t>
  </si>
  <si>
    <t>発揮できていない</t>
  </si>
  <si>
    <t>大いに感じている</t>
  </si>
  <si>
    <t>やや感じている</t>
  </si>
  <si>
    <t>あまり感じていない</t>
  </si>
  <si>
    <t>感じていない</t>
  </si>
  <si>
    <t>現在、子育てをしている</t>
  </si>
  <si>
    <t>これまで子育てをしていたが、今はほとんど手がかからない</t>
  </si>
  <si>
    <t>これまでも、現在もあまり子育てをしていない</t>
  </si>
  <si>
    <t>感じることがあった</t>
  </si>
  <si>
    <t>まあ感じることがあった</t>
  </si>
  <si>
    <t>あまり感じることがなかった</t>
  </si>
  <si>
    <t>感じることがなかった</t>
  </si>
  <si>
    <t>思う存分仕事をしている</t>
  </si>
  <si>
    <t>思う存分仕事をしたいと思わない</t>
  </si>
  <si>
    <t>どちらかと言えばそう思う</t>
  </si>
  <si>
    <t>どちらかと言えばそう思わない</t>
  </si>
  <si>
    <t>受けたことがある</t>
  </si>
  <si>
    <t>研修はあったが、受けなかった</t>
  </si>
  <si>
    <t>今後受ける予定である</t>
  </si>
  <si>
    <t>そういった研修はない</t>
  </si>
  <si>
    <t>わからない／覚えていない</t>
  </si>
  <si>
    <t>合っていた</t>
  </si>
  <si>
    <t>どちらかと言えば合っていた</t>
  </si>
  <si>
    <t>どちらかと言えば合っていない</t>
  </si>
  <si>
    <t>合っていない</t>
  </si>
  <si>
    <t>マネープランの研修だったから</t>
  </si>
  <si>
    <t>男性向き・女性向きの研修になっていたから</t>
  </si>
  <si>
    <t>給料が下がっていく中での身の処し方の研修だったから</t>
  </si>
  <si>
    <t>今後のキャリアを考えるのに役立ったから</t>
  </si>
  <si>
    <t>個々の事情に配慮されている研修だったから</t>
  </si>
  <si>
    <t>悩みを共有する場があったから</t>
  </si>
  <si>
    <t>外部の人と関わることができたから</t>
  </si>
  <si>
    <t>マネープランのみの研修だったから</t>
  </si>
  <si>
    <t>男性向きの研修になっていたから</t>
  </si>
  <si>
    <t>今後のキャリアを考えるのに役立たなかったから</t>
  </si>
  <si>
    <t>一般的な内容で個々の事情に配慮されていない研修だったから</t>
  </si>
  <si>
    <t>悩みが違う人との研修だったから</t>
  </si>
  <si>
    <t>外部の人と関わることができなかったから</t>
  </si>
  <si>
    <t>役職定年の年齢に到達した後も同じパフォーマンスを出せる人もいる</t>
  </si>
  <si>
    <t>遅く管理職になった人は、すぐに役職定年になってしまう</t>
  </si>
  <si>
    <t>役職定年に伴い年収が下がると、モチベーションも下がる</t>
  </si>
  <si>
    <t>役職定年になると、活躍の場がなくなる</t>
  </si>
  <si>
    <t>全員が等しく年齢によって処遇が変わることに違和感がある</t>
  </si>
  <si>
    <t>役職定年者が同じ職場にいる場合、本人も周りもやりにくいことがある</t>
  </si>
  <si>
    <t>設定された年齢の根拠がよく分からない</t>
  </si>
  <si>
    <t>若い人を育てるためには必要な措置である</t>
  </si>
  <si>
    <t>自分のキャリア（将来等）を見直すよいきっかけになると思う</t>
  </si>
  <si>
    <t>現在勤めている会社での再雇用</t>
  </si>
  <si>
    <t>転職</t>
  </si>
  <si>
    <t>起業・開業</t>
  </si>
  <si>
    <t>退職</t>
  </si>
  <si>
    <t>残業等も含め、定年前と同じフルタイム勤務</t>
  </si>
  <si>
    <t>フルタイムだが、残業等はしない働き方</t>
  </si>
  <si>
    <t>短時間勤務や週4日以内等の働き方</t>
  </si>
  <si>
    <t>現在と同じ分野</t>
  </si>
  <si>
    <t>現在と違う分野</t>
  </si>
  <si>
    <t>どちらでもよい</t>
  </si>
  <si>
    <t>現在より責任が重い仕事</t>
  </si>
  <si>
    <t>現在と責任が同じくらいの仕事</t>
  </si>
  <si>
    <t>現在より責任が軽い仕事</t>
  </si>
  <si>
    <t>現在より難しい仕事</t>
  </si>
  <si>
    <t>現在と同じくらい難しい仕事</t>
  </si>
  <si>
    <t>現在より難しくない仕事</t>
  </si>
  <si>
    <t>大いにできると思う</t>
  </si>
  <si>
    <t>まあまあできると思う</t>
  </si>
  <si>
    <t>少しできると思う</t>
  </si>
  <si>
    <t>できないと思う</t>
  </si>
  <si>
    <t>スキルを磨くための学習</t>
  </si>
  <si>
    <t>資格の取得</t>
  </si>
  <si>
    <t>社内・社外のネットワークの形成</t>
  </si>
  <si>
    <t>転職サイトへの登録等転職準備</t>
  </si>
  <si>
    <t>健康な体を維持するための運動等</t>
  </si>
  <si>
    <t>起業・開業の準備</t>
  </si>
  <si>
    <t>していない</t>
  </si>
  <si>
    <t>していなかった</t>
  </si>
  <si>
    <t>評価があり処遇に反映される</t>
  </si>
  <si>
    <t>評価されているが、処遇に反映されていない</t>
  </si>
  <si>
    <t>評価はない</t>
  </si>
  <si>
    <t>評価は必要であり、処遇に反映されるべきである</t>
  </si>
  <si>
    <t>評価は必要であるが、処遇に反映されなくてもいい</t>
  </si>
  <si>
    <t>評価は必要ではない</t>
  </si>
  <si>
    <t xml:space="preserve">TOP2 </t>
    <phoneticPr fontId="7"/>
  </si>
  <si>
    <t>BOTTOM2</t>
    <phoneticPr fontId="7"/>
  </si>
  <si>
    <t>教育訓練の機会</t>
    <phoneticPr fontId="7"/>
  </si>
  <si>
    <t>給与額</t>
    <phoneticPr fontId="7"/>
  </si>
  <si>
    <t>上司から受ける援助や指示</t>
    <phoneticPr fontId="7"/>
  </si>
  <si>
    <t>同僚や部下とのコミュニケーション</t>
    <phoneticPr fontId="7"/>
  </si>
  <si>
    <t>仕事も含めた生活全般</t>
    <phoneticPr fontId="7"/>
  </si>
  <si>
    <t xml:space="preserve">仕事の質・職務内容
</t>
    <phoneticPr fontId="7"/>
  </si>
  <si>
    <t>計</t>
    <rPh sb="0" eb="1">
      <t>ケイ</t>
    </rPh>
    <phoneticPr fontId="7"/>
  </si>
  <si>
    <t>ttl</t>
    <phoneticPr fontId="7"/>
  </si>
  <si>
    <t>ttl</t>
    <phoneticPr fontId="7"/>
  </si>
  <si>
    <t>ttl</t>
    <phoneticPr fontId="7"/>
  </si>
  <si>
    <t>ttl</t>
    <phoneticPr fontId="7"/>
  </si>
  <si>
    <t>ttl</t>
    <phoneticPr fontId="7"/>
  </si>
  <si>
    <t>ttl</t>
    <phoneticPr fontId="7"/>
  </si>
  <si>
    <t>ttl</t>
    <phoneticPr fontId="7"/>
  </si>
  <si>
    <t>ttl</t>
    <phoneticPr fontId="7"/>
  </si>
  <si>
    <t>ttl</t>
    <phoneticPr fontId="7"/>
  </si>
  <si>
    <t>男性 総合職</t>
    <rPh sb="3" eb="5">
      <t>ソウゴウ</t>
    </rPh>
    <rPh sb="5" eb="6">
      <t>ショク</t>
    </rPh>
    <phoneticPr fontId="7"/>
  </si>
  <si>
    <t>女性　総合職</t>
    <rPh sb="3" eb="5">
      <t>ソウゴウ</t>
    </rPh>
    <rPh sb="5" eb="6">
      <t>ショク</t>
    </rPh>
    <phoneticPr fontId="7"/>
  </si>
  <si>
    <t>思う存分仕事をしたいが、できていない</t>
    <phoneticPr fontId="7"/>
  </si>
  <si>
    <t>男性　総合職</t>
    <rPh sb="3" eb="5">
      <t>ソウゴウ</t>
    </rPh>
    <rPh sb="5" eb="6">
      <t>ショク</t>
    </rPh>
    <phoneticPr fontId="7"/>
  </si>
  <si>
    <t>女性　総合職</t>
    <rPh sb="3" eb="5">
      <t>ソウゴウ</t>
    </rPh>
    <rPh sb="5" eb="6">
      <t>ショク</t>
    </rPh>
    <phoneticPr fontId="7"/>
  </si>
  <si>
    <t>男性　総合職</t>
    <rPh sb="3" eb="5">
      <t>ソウゴウ</t>
    </rPh>
    <rPh sb="5" eb="6">
      <t>ショク</t>
    </rPh>
    <phoneticPr fontId="7"/>
  </si>
  <si>
    <t>女性　総合職</t>
    <rPh sb="3" eb="5">
      <t>ソウゴウ</t>
    </rPh>
    <rPh sb="5" eb="6">
      <t>ショク</t>
    </rPh>
    <phoneticPr fontId="7"/>
  </si>
  <si>
    <t>男性　総合職</t>
    <rPh sb="3" eb="5">
      <t>ソウゴウ</t>
    </rPh>
    <rPh sb="5" eb="6">
      <t>ショク</t>
    </rPh>
    <phoneticPr fontId="7"/>
  </si>
  <si>
    <t>その他</t>
    <phoneticPr fontId="7"/>
  </si>
  <si>
    <t>ttl</t>
    <phoneticPr fontId="7"/>
  </si>
  <si>
    <t>ttl</t>
    <phoneticPr fontId="7"/>
  </si>
  <si>
    <t>ttl</t>
    <phoneticPr fontId="7"/>
  </si>
  <si>
    <t>その他</t>
    <phoneticPr fontId="7"/>
  </si>
  <si>
    <t>いる</t>
    <phoneticPr fontId="7"/>
  </si>
  <si>
    <t>仕事の質・職務内容</t>
    <phoneticPr fontId="7"/>
  </si>
  <si>
    <t>女性総合職　子どもあり(n=138）</t>
    <rPh sb="6" eb="7">
      <t>コ</t>
    </rPh>
    <phoneticPr fontId="7"/>
  </si>
  <si>
    <t>女性総合職　子どもなし(n=121）</t>
    <rPh sb="6" eb="7">
      <t>コ</t>
    </rPh>
    <phoneticPr fontId="7"/>
  </si>
  <si>
    <t>男性　総合職（n=198)</t>
    <rPh sb="3" eb="5">
      <t>ソウゴウ</t>
    </rPh>
    <rPh sb="5" eb="6">
      <t>ショク</t>
    </rPh>
    <phoneticPr fontId="7"/>
  </si>
  <si>
    <t>女性　総合職 (n=193)</t>
    <rPh sb="3" eb="5">
      <t>ソウゴウ</t>
    </rPh>
    <rPh sb="5" eb="6">
      <t>ショク</t>
    </rPh>
    <phoneticPr fontId="7"/>
  </si>
  <si>
    <t>Q16で選択したものベース※注</t>
    <rPh sb="4" eb="6">
      <t>センタク</t>
    </rPh>
    <rPh sb="14" eb="15">
      <t>チュウ</t>
    </rPh>
    <phoneticPr fontId="7"/>
  </si>
  <si>
    <t>男性
総合職(n=65)</t>
    <phoneticPr fontId="7"/>
  </si>
  <si>
    <t>女性
総合職(n=112)</t>
    <phoneticPr fontId="7"/>
  </si>
  <si>
    <t>男性
総合職</t>
    <rPh sb="3" eb="5">
      <t>ソウゴウ</t>
    </rPh>
    <rPh sb="5" eb="6">
      <t>ショク</t>
    </rPh>
    <phoneticPr fontId="7"/>
  </si>
  <si>
    <t>女性
総合職</t>
    <rPh sb="3" eb="5">
      <t>ソウゴウ</t>
    </rPh>
    <rPh sb="5" eb="6">
      <t>ショク</t>
    </rPh>
    <phoneticPr fontId="7"/>
  </si>
  <si>
    <t>男性
総合職</t>
    <rPh sb="0" eb="2">
      <t>ダンセイ</t>
    </rPh>
    <rPh sb="3" eb="5">
      <t>ソウゴウ</t>
    </rPh>
    <rPh sb="5" eb="6">
      <t>ショク</t>
    </rPh>
    <phoneticPr fontId="7"/>
  </si>
  <si>
    <t>女性
総合職</t>
    <rPh sb="0" eb="2">
      <t>ジョセイ</t>
    </rPh>
    <rPh sb="3" eb="5">
      <t>ソウゴウ</t>
    </rPh>
    <rPh sb="5" eb="6">
      <t>ショク</t>
    </rPh>
    <phoneticPr fontId="7"/>
  </si>
  <si>
    <t>自己啓発</t>
    <phoneticPr fontId="7"/>
  </si>
  <si>
    <t>男性総合職　n=236</t>
    <rPh sb="0" eb="2">
      <t>ダンセイ</t>
    </rPh>
    <rPh sb="2" eb="4">
      <t>ソウゴウ</t>
    </rPh>
    <rPh sb="4" eb="5">
      <t>ショク</t>
    </rPh>
    <phoneticPr fontId="7"/>
  </si>
  <si>
    <t>女性総合職　n=259</t>
    <rPh sb="0" eb="2">
      <t>ジョセイ</t>
    </rPh>
    <phoneticPr fontId="7"/>
  </si>
  <si>
    <t>Q39</t>
    <phoneticPr fontId="7"/>
  </si>
  <si>
    <t xml:space="preserve">Q40 </t>
    <phoneticPr fontId="7"/>
  </si>
  <si>
    <t>男性
総合職(n=171)</t>
    <phoneticPr fontId="7"/>
  </si>
  <si>
    <t>女性
総合職(n=147)</t>
    <phoneticPr fontId="7"/>
  </si>
  <si>
    <t>その他</t>
    <phoneticPr fontId="7"/>
  </si>
  <si>
    <r>
      <t>仕事の量が適正でないから</t>
    </r>
    <r>
      <rPr>
        <sz val="9"/>
        <rFont val="ＭＳ ゴシック"/>
        <family val="3"/>
        <charset val="128"/>
      </rPr>
      <t>（自分には多すぎる、少なすぎる）</t>
    </r>
    <phoneticPr fontId="7"/>
  </si>
  <si>
    <t>男性総合職
n=236</t>
    <rPh sb="2" eb="4">
      <t>ソウゴウ</t>
    </rPh>
    <rPh sb="4" eb="5">
      <t>ショク</t>
    </rPh>
    <phoneticPr fontId="7"/>
  </si>
  <si>
    <t>女性総合職
n=259</t>
    <rPh sb="2" eb="4">
      <t>ソウゴウ</t>
    </rPh>
    <rPh sb="4" eb="5">
      <t>ショク</t>
    </rPh>
    <phoneticPr fontId="7"/>
  </si>
  <si>
    <t>男性総合職
n=189</t>
    <rPh sb="2" eb="4">
      <t>ソウゴウ</t>
    </rPh>
    <rPh sb="4" eb="5">
      <t>ショク</t>
    </rPh>
    <phoneticPr fontId="7"/>
  </si>
  <si>
    <t>女性総合職
n=202</t>
    <rPh sb="2" eb="4">
      <t>ソウゴウ</t>
    </rPh>
    <rPh sb="4" eb="5">
      <t>ショク</t>
    </rPh>
    <phoneticPr fontId="7"/>
  </si>
  <si>
    <t>して
いない</t>
    <phoneticPr fontId="7"/>
  </si>
  <si>
    <t>資格の
取得</t>
    <phoneticPr fontId="7"/>
  </si>
  <si>
    <t xml:space="preserve">
【表側1】割付セル現在お勤めの会社での職位現在お勤めの会社での仕事あなたは50歳の時にお勤めだった会社において、管理職として勤務した経験はありますか。あなたは役職定年を経験したことがありますか。
【表側2】スペシャリストorジェネラリスト</t>
  </si>
  <si>
    <t>(%)</t>
    <phoneticPr fontId="4"/>
  </si>
  <si>
    <t>スペシャリスト計</t>
  </si>
  <si>
    <t>ジェネラリスト計</t>
  </si>
  <si>
    <t>ttl</t>
  </si>
  <si>
    <t>男性総合職　スペシャリスト(n=141）</t>
    <rPh sb="0" eb="2">
      <t>ダンセイ</t>
    </rPh>
    <rPh sb="2" eb="4">
      <t>ソウゴウ</t>
    </rPh>
    <rPh sb="4" eb="5">
      <t>ショク</t>
    </rPh>
    <phoneticPr fontId="7"/>
  </si>
  <si>
    <t>　　　　　　　　ジェネラリスト(n=95）</t>
    <phoneticPr fontId="7"/>
  </si>
  <si>
    <t>女性総合職　スペシャリスト(n=152）</t>
    <phoneticPr fontId="7"/>
  </si>
  <si>
    <t>女性総合職　スペシャリスト(n=152）</t>
    <phoneticPr fontId="7"/>
  </si>
  <si>
    <t>　　　　　　　　ジェネラリスト(n=107）</t>
    <phoneticPr fontId="7"/>
  </si>
  <si>
    <t xml:space="preserve">
【表側1】割付セル現在お勤めの会社での職位現在お勤めの会社での仕事あなたは50歳の時にお勤めだった会社において、管理職として勤務した経験はありますか。あなたは役職定年を経験したことがありますか。
【表側2】役割明確になっていますか。</t>
  </si>
  <si>
    <t>明確</t>
  </si>
  <si>
    <t>明確でない</t>
  </si>
  <si>
    <t>男性総合職　役割明確(n=170）</t>
    <rPh sb="0" eb="2">
      <t>ダンセイ</t>
    </rPh>
    <rPh sb="2" eb="4">
      <t>ソウゴウ</t>
    </rPh>
    <rPh sb="4" eb="5">
      <t>ショク</t>
    </rPh>
    <rPh sb="6" eb="8">
      <t>ヤクワリ</t>
    </rPh>
    <rPh sb="8" eb="10">
      <t>メイカク</t>
    </rPh>
    <phoneticPr fontId="7"/>
  </si>
  <si>
    <t>　　　　　　　　明確でない(n=66）</t>
    <rPh sb="8" eb="10">
      <t>メイカク</t>
    </rPh>
    <phoneticPr fontId="7"/>
  </si>
  <si>
    <t>女性総合職　役割明確(n=183）</t>
    <rPh sb="6" eb="8">
      <t>ヤクワリ</t>
    </rPh>
    <rPh sb="8" eb="10">
      <t>メイカク</t>
    </rPh>
    <phoneticPr fontId="7"/>
  </si>
  <si>
    <t>　　　　　　　　明確でない(n=76）</t>
    <rPh sb="8" eb="10">
      <t>メイカク</t>
    </rPh>
    <phoneticPr fontId="7"/>
  </si>
  <si>
    <t>(%)</t>
    <phoneticPr fontId="4"/>
  </si>
  <si>
    <t>　　　　　　　　ジェネラリスト(n=95）</t>
    <phoneticPr fontId="7"/>
  </si>
  <si>
    <t>　　　　　　　　ジェネラリスト(n=107）</t>
    <phoneticPr fontId="7"/>
  </si>
  <si>
    <t xml:space="preserve">
【表側1】割付セル現在お勤めの会社での職位現在お勤めの会社での仕事あなたは50歳の時にお勤めだった会社において、管理職として勤務した経験はありますか。あなたは役職定年を経験したことがありますか。
【表側2】Q18これまで、異動をする時に、キャリア形成の視点から異動後の役割の説明を受けたことはありますか。</t>
  </si>
  <si>
    <t>男性総合職　説明あり</t>
    <rPh sb="0" eb="2">
      <t>ダンセイ</t>
    </rPh>
    <rPh sb="2" eb="4">
      <t>ソウゴウ</t>
    </rPh>
    <rPh sb="4" eb="5">
      <t>ショク</t>
    </rPh>
    <rPh sb="6" eb="8">
      <t>セツメイ</t>
    </rPh>
    <phoneticPr fontId="7"/>
  </si>
  <si>
    <t>男性総合職　説明あり(n=78)</t>
    <phoneticPr fontId="7"/>
  </si>
  <si>
    <t>男性総合職　説明なし</t>
    <rPh sb="0" eb="2">
      <t>ダンセイ</t>
    </rPh>
    <rPh sb="2" eb="4">
      <t>ソウゴウ</t>
    </rPh>
    <rPh sb="4" eb="5">
      <t>ショク</t>
    </rPh>
    <rPh sb="6" eb="8">
      <t>セツメイ</t>
    </rPh>
    <phoneticPr fontId="7"/>
  </si>
  <si>
    <t>男性総合職　説明なし(n=127)</t>
    <phoneticPr fontId="7"/>
  </si>
  <si>
    <t>女性総合職　説明あり</t>
    <rPh sb="0" eb="2">
      <t>ジョセイ</t>
    </rPh>
    <rPh sb="2" eb="4">
      <t>ソウゴウ</t>
    </rPh>
    <rPh sb="4" eb="5">
      <t>ショク</t>
    </rPh>
    <rPh sb="6" eb="8">
      <t>セツメイ</t>
    </rPh>
    <phoneticPr fontId="7"/>
  </si>
  <si>
    <t>女性総合職　説明あり(n=72)</t>
    <phoneticPr fontId="7"/>
  </si>
  <si>
    <t>女性総合職　説明なし</t>
    <rPh sb="0" eb="2">
      <t>ジョセイ</t>
    </rPh>
    <rPh sb="2" eb="4">
      <t>ソウゴウ</t>
    </rPh>
    <rPh sb="4" eb="5">
      <t>ショク</t>
    </rPh>
    <rPh sb="6" eb="8">
      <t>セツメイ</t>
    </rPh>
    <phoneticPr fontId="7"/>
  </si>
  <si>
    <t>女性総合職　説明なし(n=96)</t>
    <phoneticPr fontId="7"/>
  </si>
  <si>
    <t xml:space="preserve">
【表側1】割付セル現在お勤めの会社での職位現在お勤めの会社での仕事あなたは50歳の時にお勤めだった会社において、管理職として勤務した経験はありますか。あなたは役職定年を経験したことがありますか。
【表側2】モチベーション</t>
  </si>
  <si>
    <t>高いor 同じ</t>
  </si>
  <si>
    <t>低い</t>
  </si>
  <si>
    <t>男性_総合職</t>
    <rPh sb="3" eb="5">
      <t>ソウゴウ</t>
    </rPh>
    <rPh sb="5" eb="6">
      <t>ショク</t>
    </rPh>
    <phoneticPr fontId="7"/>
  </si>
  <si>
    <t>n=198</t>
    <phoneticPr fontId="7"/>
  </si>
  <si>
    <t>モチベーション高い・同程度</t>
    <rPh sb="10" eb="13">
      <t>ドウテイド</t>
    </rPh>
    <phoneticPr fontId="7"/>
  </si>
  <si>
    <t>n=51</t>
    <phoneticPr fontId="7"/>
  </si>
  <si>
    <t>n=147</t>
    <phoneticPr fontId="7"/>
  </si>
  <si>
    <t>女性_総合職</t>
    <rPh sb="3" eb="5">
      <t>ソウゴウ</t>
    </rPh>
    <rPh sb="5" eb="6">
      <t>ショク</t>
    </rPh>
    <phoneticPr fontId="7"/>
  </si>
  <si>
    <t>n=193</t>
    <phoneticPr fontId="7"/>
  </si>
  <si>
    <t>n=78</t>
    <phoneticPr fontId="7"/>
  </si>
  <si>
    <t>n=115</t>
    <phoneticPr fontId="7"/>
  </si>
  <si>
    <t>(%)</t>
    <phoneticPr fontId="4"/>
  </si>
  <si>
    <t>ttl</t>
    <phoneticPr fontId="7"/>
  </si>
  <si>
    <t>ttl</t>
    <phoneticPr fontId="7"/>
  </si>
  <si>
    <t>(%)</t>
    <phoneticPr fontId="4"/>
  </si>
  <si>
    <t>ttl</t>
    <phoneticPr fontId="7"/>
  </si>
  <si>
    <t>男性_総合職計</t>
    <rPh sb="3" eb="5">
      <t>ソウゴウ</t>
    </rPh>
    <rPh sb="5" eb="6">
      <t>ショク</t>
    </rPh>
    <rPh sb="6" eb="7">
      <t>ケイ</t>
    </rPh>
    <phoneticPr fontId="7"/>
  </si>
  <si>
    <t>モチベーション別</t>
    <rPh sb="7" eb="8">
      <t>ベツ</t>
    </rPh>
    <phoneticPr fontId="7"/>
  </si>
  <si>
    <t>女性_総合職計</t>
    <rPh sb="3" eb="5">
      <t>ソウゴウ</t>
    </rPh>
    <rPh sb="5" eb="6">
      <t>ショク</t>
    </rPh>
    <rPh sb="6" eb="7">
      <t>ケイ</t>
    </rPh>
    <phoneticPr fontId="7"/>
  </si>
  <si>
    <t>ttl</t>
    <phoneticPr fontId="7"/>
  </si>
  <si>
    <t>(%)</t>
    <phoneticPr fontId="4"/>
  </si>
  <si>
    <t>ttl</t>
    <phoneticPr fontId="7"/>
  </si>
  <si>
    <t>ttl</t>
    <phoneticPr fontId="7"/>
  </si>
  <si>
    <t>[PTABLE001]</t>
  </si>
  <si>
    <t>Q38 職業生活で、あなたのモチベーションが最も高かった時と比べて現在のモチベーションはどの程度ですか。</t>
  </si>
  <si>
    <t>【表側1】割付セル 現在お勤めの会社での職位 現在お勤めの会社での仕事 あなたは50歳の時にお勤めだった会社において、管理職として勤務した経験はありますか。 あなたは役職定年を経験したことがありますか。
　　　　　【表側2】あなたが現在、お勤めの会社では、50歳以上のベテラン社員の人材活用の方針が明確ですか？</t>
  </si>
  <si>
    <t/>
  </si>
  <si>
    <t>男性総合職</t>
    <rPh sb="2" eb="5">
      <t>ソウゴウショク</t>
    </rPh>
    <phoneticPr fontId="4"/>
  </si>
  <si>
    <t>　方針が明確</t>
    <rPh sb="1" eb="3">
      <t>ホウシン</t>
    </rPh>
    <phoneticPr fontId="4"/>
  </si>
  <si>
    <t>　　　　　　　　　明確でない</t>
    <phoneticPr fontId="4"/>
  </si>
  <si>
    <t>女性総合職</t>
    <phoneticPr fontId="4"/>
  </si>
  <si>
    <t>ttl</t>
    <phoneticPr fontId="4"/>
  </si>
  <si>
    <t xml:space="preserve">
【表側1】割付セル現在お勤めの会社での職位現在お勤めの会社での仕事あなたは50歳の時にお勤めだった会社において、管理職として勤務した経験はありますか。あなたは役職定年を経験したことがありますか。
【表側2】経験</t>
  </si>
  <si>
    <t>経験あり</t>
  </si>
  <si>
    <t>経験なし</t>
  </si>
  <si>
    <t>男性_総合職</t>
    <rPh sb="3" eb="6">
      <t>ソウゴウショク</t>
    </rPh>
    <phoneticPr fontId="7"/>
  </si>
  <si>
    <t>女性_総合職</t>
    <phoneticPr fontId="7"/>
  </si>
  <si>
    <t>ttl</t>
    <phoneticPr fontId="7"/>
  </si>
  <si>
    <t>男性総合職</t>
    <rPh sb="0" eb="2">
      <t>ダンセイ</t>
    </rPh>
    <rPh sb="2" eb="4">
      <t>ソウゴウ</t>
    </rPh>
    <rPh sb="4" eb="5">
      <t>ショク</t>
    </rPh>
    <phoneticPr fontId="7"/>
  </si>
  <si>
    <t>配偶者・パートナーあり</t>
    <rPh sb="0" eb="3">
      <t>ハイグウシャ</t>
    </rPh>
    <phoneticPr fontId="7"/>
  </si>
  <si>
    <t>あり全体</t>
    <rPh sb="2" eb="4">
      <t>ゼンタイ</t>
    </rPh>
    <phoneticPr fontId="7"/>
  </si>
  <si>
    <t>正社員として
働いている</t>
    <phoneticPr fontId="7"/>
  </si>
  <si>
    <t>今は働いて
いない</t>
    <phoneticPr fontId="7"/>
  </si>
  <si>
    <t>女性総合職</t>
    <rPh sb="0" eb="2">
      <t>ジョセイ</t>
    </rPh>
    <rPh sb="2" eb="4">
      <t>ソウゴウ</t>
    </rPh>
    <rPh sb="4" eb="5">
      <t>ショク</t>
    </rPh>
    <phoneticPr fontId="7"/>
  </si>
  <si>
    <t>今は働いて
いない</t>
    <phoneticPr fontId="7"/>
  </si>
  <si>
    <t>【表側1】割付セル 現在お勤めの会社での職位 現在お勤めの会社での仕事 あなたは50歳の時にお勤めだった会社において、管理職として勤務した経験はありますか。 あなたは役職定年を経験したことがありますか。
　　　　　【表側2】45歳～55歳キャリアや定年研修</t>
  </si>
  <si>
    <t>受けたことがない・研修がない</t>
    <rPh sb="0" eb="1">
      <t>ウ</t>
    </rPh>
    <phoneticPr fontId="4"/>
  </si>
  <si>
    <t>女性総合職</t>
    <rPh sb="2" eb="5">
      <t>ソウゴウショク</t>
    </rPh>
    <phoneticPr fontId="4"/>
  </si>
  <si>
    <t>受けたことがない・研修がない</t>
    <phoneticPr fontId="4"/>
  </si>
  <si>
    <t>ttl</t>
    <phoneticPr fontId="4"/>
  </si>
  <si>
    <t>男性総合職</t>
    <rPh sb="2" eb="4">
      <t>ソウゴウ</t>
    </rPh>
    <rPh sb="4" eb="5">
      <t>ショク</t>
    </rPh>
    <phoneticPr fontId="7"/>
  </si>
  <si>
    <t>女性総合職</t>
    <rPh sb="2" eb="4">
      <t>ソウゴウ</t>
    </rPh>
    <rPh sb="4" eb="5">
      <t>ショク</t>
    </rPh>
    <phoneticPr fontId="7"/>
  </si>
  <si>
    <t>全体</t>
    <rPh sb="0" eb="2">
      <t>ゼンタイ</t>
    </rPh>
    <phoneticPr fontId="7"/>
  </si>
  <si>
    <t>女性総合職</t>
    <rPh sb="0" eb="2">
      <t>ジョセイ</t>
    </rPh>
    <rPh sb="2" eb="4">
      <t>ソウゴウ</t>
    </rPh>
    <rPh sb="4" eb="5">
      <t>ショク</t>
    </rPh>
    <phoneticPr fontId="7"/>
  </si>
  <si>
    <t>男性総合職（</t>
    <rPh sb="2" eb="4">
      <t>ソウゴウ</t>
    </rPh>
    <rPh sb="4" eb="5">
      <t>ショク</t>
    </rPh>
    <phoneticPr fontId="7"/>
  </si>
  <si>
    <t>男性総合職（n=27)</t>
    <rPh sb="0" eb="2">
      <t>ダンセイ</t>
    </rPh>
    <rPh sb="2" eb="4">
      <t>ソウゴウ</t>
    </rPh>
    <rPh sb="4" eb="5">
      <t>ショク</t>
    </rPh>
    <phoneticPr fontId="7"/>
  </si>
  <si>
    <t>女性総合職（n=31）</t>
    <rPh sb="0" eb="2">
      <t>ジョセイ</t>
    </rPh>
    <rPh sb="2" eb="4">
      <t>ソウゴウ</t>
    </rPh>
    <rPh sb="4" eb="5">
      <t>ショク</t>
    </rPh>
    <phoneticPr fontId="7"/>
  </si>
  <si>
    <t>その他</t>
    <phoneticPr fontId="7"/>
  </si>
  <si>
    <t>男性総合職</t>
    <rPh sb="2" eb="4">
      <t>ソウゴウ</t>
    </rPh>
    <rPh sb="4" eb="5">
      <t>ショク</t>
    </rPh>
    <phoneticPr fontId="7"/>
  </si>
  <si>
    <t>女性総合職</t>
    <rPh sb="2" eb="4">
      <t>ソウゴウ</t>
    </rPh>
    <rPh sb="4" eb="5">
      <t>ショク</t>
    </rPh>
    <phoneticPr fontId="7"/>
  </si>
  <si>
    <t>その他</t>
    <phoneticPr fontId="7"/>
  </si>
  <si>
    <t>男性総合職</t>
    <phoneticPr fontId="7"/>
  </si>
  <si>
    <t>女性総合職</t>
    <phoneticPr fontId="7"/>
  </si>
  <si>
    <t>図表1-2-15 大切にしている社外ネットワーク（％）</t>
    <rPh sb="0" eb="2">
      <t>ズヒョウ</t>
    </rPh>
    <rPh sb="9" eb="11">
      <t>タイセツ</t>
    </rPh>
    <rPh sb="16" eb="18">
      <t>シャガイ</t>
    </rPh>
    <phoneticPr fontId="7"/>
  </si>
  <si>
    <t>n=236</t>
    <phoneticPr fontId="7"/>
  </si>
  <si>
    <t>n=259</t>
    <phoneticPr fontId="7"/>
  </si>
  <si>
    <t>配偶者・パートナー
なし</t>
    <rPh sb="0" eb="3">
      <t>ハイグウシャ</t>
    </rPh>
    <phoneticPr fontId="7"/>
  </si>
  <si>
    <t>男性総合職</t>
  </si>
  <si>
    <t>男性総合職_50代</t>
  </si>
  <si>
    <t>男性総合職（管理職なし）</t>
    <rPh sb="6" eb="8">
      <t>カンリ</t>
    </rPh>
    <rPh sb="8" eb="9">
      <t>ショク</t>
    </rPh>
    <phoneticPr fontId="7"/>
  </si>
  <si>
    <t>男性総合職（非管理職）</t>
    <rPh sb="6" eb="7">
      <t>ヒ</t>
    </rPh>
    <rPh sb="7" eb="9">
      <t>カンリ</t>
    </rPh>
    <rPh sb="9" eb="10">
      <t>ショク</t>
    </rPh>
    <phoneticPr fontId="7"/>
  </si>
  <si>
    <t>女性総合職</t>
  </si>
  <si>
    <t>女性総合職_50代</t>
  </si>
  <si>
    <t>女性総合職(管理職経験なし）</t>
    <rPh sb="6" eb="8">
      <t>カンリ</t>
    </rPh>
    <rPh sb="8" eb="9">
      <t>ショク</t>
    </rPh>
    <rPh sb="9" eb="11">
      <t>ケイケン</t>
    </rPh>
    <phoneticPr fontId="7"/>
  </si>
  <si>
    <t>女性総合職（管理職なし）</t>
    <rPh sb="6" eb="8">
      <t>カンリ</t>
    </rPh>
    <rPh sb="8" eb="9">
      <t>ショク</t>
    </rPh>
    <phoneticPr fontId="7"/>
  </si>
  <si>
    <t>女性総合職（非管理職）</t>
    <rPh sb="6" eb="7">
      <t>ヒ</t>
    </rPh>
    <rPh sb="7" eb="9">
      <t>カンリ</t>
    </rPh>
    <rPh sb="9" eb="10">
      <t>ショク</t>
    </rPh>
    <phoneticPr fontId="7"/>
  </si>
  <si>
    <t>％は「分からない」を除いて算出</t>
    <rPh sb="3" eb="4">
      <t>ワ</t>
    </rPh>
    <rPh sb="10" eb="11">
      <t>ノゾ</t>
    </rPh>
    <rPh sb="13" eb="15">
      <t>サンシュツ</t>
    </rPh>
    <phoneticPr fontId="14"/>
  </si>
  <si>
    <t>総合職女性</t>
    <rPh sb="0" eb="2">
      <t>ソウゴウ</t>
    </rPh>
    <rPh sb="2" eb="3">
      <t>ショク</t>
    </rPh>
    <rPh sb="3" eb="5">
      <t>ジョセイ</t>
    </rPh>
    <phoneticPr fontId="14"/>
  </si>
  <si>
    <t>総合職男性</t>
    <rPh sb="0" eb="2">
      <t>ソウゴウ</t>
    </rPh>
    <rPh sb="2" eb="3">
      <t>ショク</t>
    </rPh>
    <rPh sb="3" eb="5">
      <t>ダンセイ</t>
    </rPh>
    <phoneticPr fontId="14"/>
  </si>
  <si>
    <t>管理職女性</t>
    <rPh sb="0" eb="2">
      <t>カンリ</t>
    </rPh>
    <rPh sb="2" eb="3">
      <t>ショク</t>
    </rPh>
    <rPh sb="3" eb="5">
      <t>ジョセイ</t>
    </rPh>
    <phoneticPr fontId="14"/>
  </si>
  <si>
    <t>管理職男性</t>
    <rPh sb="0" eb="2">
      <t>カンリ</t>
    </rPh>
    <rPh sb="2" eb="3">
      <t>ショク</t>
    </rPh>
    <rPh sb="3" eb="5">
      <t>ダンセイ</t>
    </rPh>
    <phoneticPr fontId="14"/>
  </si>
  <si>
    <t>N259 /N221</t>
    <phoneticPr fontId="14"/>
  </si>
  <si>
    <t xml:space="preserve">N236/N205 </t>
    <phoneticPr fontId="14"/>
  </si>
  <si>
    <t>N120/N95</t>
    <phoneticPr fontId="14"/>
  </si>
  <si>
    <t>N428/N394</t>
    <phoneticPr fontId="14"/>
  </si>
  <si>
    <t>N</t>
    <phoneticPr fontId="14"/>
  </si>
  <si>
    <t>％</t>
    <phoneticPr fontId="14"/>
  </si>
  <si>
    <t>N</t>
    <phoneticPr fontId="14"/>
  </si>
  <si>
    <t>％</t>
    <phoneticPr fontId="14"/>
  </si>
  <si>
    <t>％</t>
    <phoneticPr fontId="14"/>
  </si>
  <si>
    <t>N</t>
    <phoneticPr fontId="14"/>
  </si>
  <si>
    <t>％</t>
    <phoneticPr fontId="14"/>
  </si>
  <si>
    <t>～400万円未満</t>
  </si>
  <si>
    <t>～600万円未満</t>
  </si>
  <si>
    <t>～900万円未満</t>
  </si>
  <si>
    <t>900万円以上</t>
    <rPh sb="5" eb="7">
      <t>イジョウ</t>
    </rPh>
    <phoneticPr fontId="14"/>
  </si>
  <si>
    <t>分からない・答えたくない</t>
    <rPh sb="0" eb="1">
      <t>ワ</t>
    </rPh>
    <rPh sb="6" eb="7">
      <t>コタ</t>
    </rPh>
    <phoneticPr fontId="14"/>
  </si>
  <si>
    <t>-</t>
    <phoneticPr fontId="14"/>
  </si>
  <si>
    <t>-</t>
    <phoneticPr fontId="14"/>
  </si>
  <si>
    <t>総合職男性(n=205)</t>
    <rPh sb="0" eb="2">
      <t>ソウゴウ</t>
    </rPh>
    <rPh sb="2" eb="3">
      <t>ショク</t>
    </rPh>
    <rPh sb="3" eb="5">
      <t>ダンセイ</t>
    </rPh>
    <phoneticPr fontId="14"/>
  </si>
  <si>
    <t>総合職女性(n=221)</t>
    <rPh sb="0" eb="2">
      <t>ソウゴウ</t>
    </rPh>
    <rPh sb="2" eb="3">
      <t>ショク</t>
    </rPh>
    <rPh sb="3" eb="5">
      <t>ジョセイ</t>
    </rPh>
    <phoneticPr fontId="14"/>
  </si>
  <si>
    <t>管理職男性(n=394)</t>
    <rPh sb="0" eb="2">
      <t>カンリ</t>
    </rPh>
    <rPh sb="2" eb="3">
      <t>ショク</t>
    </rPh>
    <rPh sb="3" eb="5">
      <t>ダンセイ</t>
    </rPh>
    <phoneticPr fontId="14"/>
  </si>
  <si>
    <t>管理職女性(n=95)</t>
    <rPh sb="0" eb="2">
      <t>カンリ</t>
    </rPh>
    <rPh sb="2" eb="3">
      <t>ショク</t>
    </rPh>
    <rPh sb="3" eb="5">
      <t>ジョセイ</t>
    </rPh>
    <phoneticPr fontId="14"/>
  </si>
  <si>
    <t>Ttl</t>
    <phoneticPr fontId="14"/>
  </si>
  <si>
    <t>Ave</t>
    <phoneticPr fontId="14"/>
  </si>
  <si>
    <t>※平均年収は、100万円未満＝50万円、100万～200万円未満＝150万円、
　200万～300万円未満＝250万円以下同じ、1200万円以上＝1,200万として計算</t>
    <rPh sb="1" eb="3">
      <t>ヘイキン</t>
    </rPh>
    <rPh sb="3" eb="5">
      <t>ネンシュウ</t>
    </rPh>
    <rPh sb="10" eb="12">
      <t>マンエン</t>
    </rPh>
    <rPh sb="12" eb="14">
      <t>ミマン</t>
    </rPh>
    <rPh sb="17" eb="19">
      <t>マンエン</t>
    </rPh>
    <rPh sb="23" eb="24">
      <t>マン</t>
    </rPh>
    <rPh sb="28" eb="30">
      <t>マンエン</t>
    </rPh>
    <rPh sb="30" eb="32">
      <t>ミマン</t>
    </rPh>
    <rPh sb="36" eb="38">
      <t>マンエン</t>
    </rPh>
    <rPh sb="44" eb="45">
      <t>マン</t>
    </rPh>
    <rPh sb="49" eb="51">
      <t>マンエン</t>
    </rPh>
    <rPh sb="51" eb="53">
      <t>ミマン</t>
    </rPh>
    <rPh sb="57" eb="59">
      <t>マンエン</t>
    </rPh>
    <rPh sb="59" eb="61">
      <t>イカ</t>
    </rPh>
    <rPh sb="61" eb="62">
      <t>オナ</t>
    </rPh>
    <rPh sb="68" eb="70">
      <t>マンエン</t>
    </rPh>
    <rPh sb="70" eb="72">
      <t>イジョウ</t>
    </rPh>
    <rPh sb="78" eb="79">
      <t>マン</t>
    </rPh>
    <rPh sb="82" eb="84">
      <t>ケイサン</t>
    </rPh>
    <phoneticPr fontId="7"/>
  </si>
  <si>
    <t>1.100万円未満　　　　　　2.100～200万円未満　　　3.200～300万円未満　　
4.300～400万円未満　　　 5.400～500万円未満　　    6.500～600万円未満　　
7.600～700万円未満　　　8.700～800万円未満　　　 9.800～900万円未満　　
10.900～1000万円未満　　11.1000～1100万円未満　　12.1100～1200万円未満
13.1200万円以上　　　　　　　　　</t>
    <phoneticPr fontId="7"/>
  </si>
  <si>
    <t>※2019年11月6日　一部修正</t>
    <rPh sb="5" eb="6">
      <t>ネン</t>
    </rPh>
    <rPh sb="8" eb="9">
      <t>ガツ</t>
    </rPh>
    <rPh sb="10" eb="11">
      <t>ニチ</t>
    </rPh>
    <rPh sb="12" eb="14">
      <t>イチブ</t>
    </rPh>
    <rPh sb="14" eb="16">
      <t>シュウセイ</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</si>
</sst>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76" formatCode="0.0_ "/>
    <numFmt numFmtId="177" formatCode="\(#,##0\)"/>
    <numFmt numFmtId="178" formatCode="0.0\ ;\-0.0\ ;\-\ "/>
    <numFmt numFmtId="179" formatCode="&quot;△&quot;0.0_ "/>
    <numFmt numFmtId="180" formatCode="&quot;▽&quot;0.0_ "/>
    <numFmt numFmtId="181" formatCode="&quot;▲&quot;0.0_ "/>
    <numFmt numFmtId="182" formatCode="&quot;▼&quot;0.0_ "/>
    <numFmt numFmtId="183" formatCode="&quot;∴&quot;0.0_ "/>
    <numFmt numFmtId="184" formatCode="&quot;∵&quot;0.0_ "/>
    <numFmt numFmtId="185" formatCode="0.0_);[Red]\(0.0\)"/>
    <numFmt numFmtId="186" formatCode="0_ "/>
    <numFmt numFmtId="187" formatCode="#,##0_ "/>
    <numFmt numFmtId="188" formatCode="&quot;¥&quot;#,##0_);[Red]\(&quot;¥&quot;#,##0\)"/>
  </numFmts>
  <fonts count="19" x14ac:knownFonts="1">
    <font>
      <sz val="11"/>
      <name val="ＭＳ ゴシック"/>
      <family val="3"/>
      <charset val="128"/>
    </font>
    <font>
      <sz val="11"/>
      <color theme="1"/>
      <name val="ＭＳ Ｐゴシック"/>
      <family val="2"/>
      <charset val="128"/>
      <scheme val="minor"/>
    </font>
    <font>
      <sz val="11"/>
      <color theme="1"/>
      <name val="ＭＳ Ｐゴシック"/>
      <family val="2"/>
      <charset val="128"/>
      <scheme val="minor"/>
    </font>
    <font>
      <sz val="9"/>
      <name val="ＭＳ Ｐゴシック"/>
      <family val="3"/>
      <charset val="128"/>
    </font>
    <font>
      <sz val="6"/>
      <name val="ＭＳ Ｐゴシック"/>
      <family val="3"/>
      <charset val="128"/>
    </font>
    <font>
      <sz val="10"/>
      <name val="ＭＳ Ｐゴシック"/>
      <family val="3"/>
      <charset val="128"/>
    </font>
    <font>
      <sz val="10"/>
      <name val="ＭＳ ゴシック"/>
      <family val="3"/>
      <charset val="128"/>
    </font>
    <font>
      <sz val="6"/>
      <name val="ＭＳ ゴシック"/>
      <family val="3"/>
      <charset val="128"/>
    </font>
    <font>
      <sz val="11"/>
      <color theme="1"/>
      <name val="ＭＳ Ｐゴシック"/>
      <family val="3"/>
      <charset val="128"/>
    </font>
    <font>
      <sz val="11"/>
      <name val="ＭＳ ゴシック"/>
      <family val="3"/>
      <charset val="128"/>
    </font>
    <font>
      <sz val="9"/>
      <name val="ＭＳ ゴシック"/>
      <family val="3"/>
      <charset val="128"/>
    </font>
    <font>
      <sz val="11"/>
      <color theme="0"/>
      <name val="ＭＳ ゴシック"/>
      <family val="3"/>
      <charset val="128"/>
    </font>
    <font>
      <sz val="8"/>
      <name val="ＭＳ Ｐゴシック"/>
      <family val="3"/>
      <charset val="128"/>
    </font>
    <font>
      <b/>
      <sz val="9"/>
      <name val="ＭＳ Ｐゴシック"/>
      <family val="3"/>
      <charset val="128"/>
    </font>
    <font>
      <sz val="6"/>
      <name val="ＭＳ Ｐゴシック"/>
      <family val="2"/>
      <charset val="128"/>
      <scheme val="minor"/>
    </font>
    <font>
      <sz val="11"/>
      <color theme="1"/>
      <name val="ＭＳ Ｐゴシック"/>
      <family val="3"/>
      <charset val="128"/>
      <scheme val="minor"/>
    </font>
    <font>
      <sz val="9"/>
      <color indexed="8"/>
      <name val="ＭＳ Ｐゴシック"/>
      <family val="3"/>
      <charset val="128"/>
    </font>
    <font>
      <sz val="11"/>
      <color indexed="8"/>
      <name val="ＭＳ Ｐゴシック"/>
      <family val="3"/>
      <charset val="128"/>
    </font>
    <font>
      <sz val="9"/>
      <color theme="1"/>
      <name val="ＭＳ Ｐゴシック"/>
      <family val="3"/>
      <charset val="128"/>
    </font>
  </fonts>
  <fills count="10">
    <fill>
      <patternFill patternType="none"/>
    </fill>
    <fill>
      <patternFill patternType="gray125"/>
    </fill>
    <fill>
      <patternFill patternType="solid">
        <fgColor rgb="FFFFFFFF"/>
        <bgColor indexed="64"/>
      </patternFill>
    </fill>
    <fill>
      <patternFill patternType="solid">
        <fgColor rgb="FFF2DCDB"/>
        <bgColor indexed="64"/>
      </patternFill>
    </fill>
    <fill>
      <patternFill patternType="solid">
        <fgColor rgb="FFDA9694"/>
        <bgColor indexed="64"/>
      </patternFill>
    </fill>
    <fill>
      <patternFill patternType="solid">
        <fgColor rgb="FFDCE6F1"/>
        <bgColor indexed="64"/>
      </patternFill>
    </fill>
    <fill>
      <patternFill patternType="solid">
        <fgColor rgb="FF95B3D7"/>
        <bgColor indexed="64"/>
      </patternFill>
    </fill>
    <fill>
      <patternFill patternType="solid">
        <fgColor theme="0"/>
        <bgColor indexed="64"/>
      </patternFill>
    </fill>
    <fill>
      <patternFill patternType="solid">
        <fgColor rgb="FFDAEEF3"/>
        <bgColor indexed="64"/>
      </patternFill>
    </fill>
    <fill>
      <patternFill patternType="solid">
        <fgColor rgb="FFF2F2F2"/>
        <bgColor indexed="64"/>
      </patternFill>
    </fill>
  </fills>
  <borders count="86">
    <border>
      <left/>
      <right/>
      <top/>
      <bottom/>
      <diagonal/>
    </border>
    <border>
      <left style="thin">
        <color rgb="FFA6A6A6"/>
      </left>
      <right style="thin">
        <color rgb="FFA6A6A6"/>
      </right>
      <top style="thin">
        <color rgb="FFA6A6A6"/>
      </top>
      <bottom style="thin">
        <color rgb="FFA6A6A6"/>
      </bottom>
      <diagonal/>
    </border>
    <border>
      <left/>
      <right/>
      <top style="thin">
        <color rgb="FFA6A6A6"/>
      </top>
      <bottom/>
      <diagonal/>
    </border>
    <border>
      <left style="thin">
        <color rgb="FFA6A6A6"/>
      </left>
      <right/>
      <top/>
      <bottom style="thin">
        <color rgb="FFA6A6A6"/>
      </bottom>
      <diagonal/>
    </border>
    <border>
      <left/>
      <right/>
      <top/>
      <bottom style="thin">
        <color rgb="FFA6A6A6"/>
      </bottom>
      <diagonal/>
    </border>
    <border>
      <left/>
      <right style="thin">
        <color rgb="FFA6A6A6"/>
      </right>
      <top/>
      <bottom style="thin">
        <color rgb="FFA6A6A6"/>
      </bottom>
      <diagonal/>
    </border>
    <border>
      <left style="thin">
        <color rgb="FFA6A6A6"/>
      </left>
      <right style="hair">
        <color rgb="FFA6A6A6"/>
      </right>
      <top style="thin">
        <color rgb="FFA6A6A6"/>
      </top>
      <bottom/>
      <diagonal/>
    </border>
    <border>
      <left style="hair">
        <color rgb="FFA6A6A6"/>
      </left>
      <right style="hair">
        <color rgb="FFA6A6A6"/>
      </right>
      <top style="thin">
        <color rgb="FFA6A6A6"/>
      </top>
      <bottom/>
      <diagonal/>
    </border>
    <border>
      <left style="hair">
        <color rgb="FFA6A6A6"/>
      </left>
      <right style="thin">
        <color rgb="FFA6A6A6"/>
      </right>
      <top style="thin">
        <color rgb="FFA6A6A6"/>
      </top>
      <bottom/>
      <diagonal/>
    </border>
    <border>
      <left style="thin">
        <color rgb="FFA6A6A6"/>
      </left>
      <right/>
      <top/>
      <bottom/>
      <diagonal/>
    </border>
    <border>
      <left/>
      <right style="thin">
        <color rgb="FFA6A6A6"/>
      </right>
      <top/>
      <bottom/>
      <diagonal/>
    </border>
    <border>
      <left style="thin">
        <color rgb="FFA6A6A6"/>
      </left>
      <right style="hair">
        <color rgb="FFA6A6A6"/>
      </right>
      <top/>
      <bottom/>
      <diagonal/>
    </border>
    <border>
      <left style="hair">
        <color rgb="FFA6A6A6"/>
      </left>
      <right style="hair">
        <color rgb="FFA6A6A6"/>
      </right>
      <top/>
      <bottom/>
      <diagonal/>
    </border>
    <border>
      <left style="hair">
        <color rgb="FFA6A6A6"/>
      </left>
      <right style="thin">
        <color rgb="FFA6A6A6"/>
      </right>
      <top/>
      <bottom/>
      <diagonal/>
    </border>
    <border>
      <left/>
      <right style="thin">
        <color rgb="FFA6A6A6"/>
      </right>
      <top style="thin">
        <color rgb="FFA6A6A6"/>
      </top>
      <bottom style="hair">
        <color rgb="FFA6A6A6"/>
      </bottom>
      <diagonal/>
    </border>
    <border>
      <left/>
      <right/>
      <top style="hair">
        <color rgb="FFA6A6A6"/>
      </top>
      <bottom style="thin">
        <color rgb="FFA6A6A6"/>
      </bottom>
      <diagonal/>
    </border>
    <border>
      <left style="hair">
        <color rgb="FFA6A6A6"/>
      </left>
      <right style="hair">
        <color rgb="FFA6A6A6"/>
      </right>
      <top style="hair">
        <color rgb="FFA6A6A6"/>
      </top>
      <bottom style="hair">
        <color rgb="FFA6A6A6"/>
      </bottom>
      <diagonal/>
    </border>
    <border>
      <left style="hair">
        <color rgb="FFA6A6A6"/>
      </left>
      <right style="thin">
        <color rgb="FFA6A6A6"/>
      </right>
      <top style="hair">
        <color rgb="FFA6A6A6"/>
      </top>
      <bottom style="hair">
        <color rgb="FFA6A6A6"/>
      </bottom>
      <diagonal/>
    </border>
    <border>
      <left style="hair">
        <color rgb="FFA6A6A6"/>
      </left>
      <right style="hair">
        <color rgb="FFA6A6A6"/>
      </right>
      <top style="hair">
        <color rgb="FFA6A6A6"/>
      </top>
      <bottom style="thin">
        <color rgb="FFA6A6A6"/>
      </bottom>
      <diagonal/>
    </border>
    <border>
      <left style="hair">
        <color rgb="FFA6A6A6"/>
      </left>
      <right style="thin">
        <color rgb="FFA6A6A6"/>
      </right>
      <top style="hair">
        <color rgb="FFA6A6A6"/>
      </top>
      <bottom style="thin">
        <color rgb="FFA6A6A6"/>
      </bottom>
      <diagonal/>
    </border>
    <border>
      <left style="hair">
        <color rgb="FFA6A6A6"/>
      </left>
      <right style="hair">
        <color rgb="FFA6A6A6"/>
      </right>
      <top style="thin">
        <color rgb="FFA6A6A6"/>
      </top>
      <bottom style="thin">
        <color rgb="FFA6A6A6"/>
      </bottom>
      <diagonal/>
    </border>
    <border>
      <left style="hair">
        <color rgb="FFA6A6A6"/>
      </left>
      <right style="thin">
        <color rgb="FFA6A6A6"/>
      </right>
      <top style="thin">
        <color rgb="FFA6A6A6"/>
      </top>
      <bottom style="thin">
        <color rgb="FFA6A6A6"/>
      </bottom>
      <diagonal/>
    </border>
    <border>
      <left/>
      <right style="hair">
        <color rgb="FFA6A6A6"/>
      </right>
      <top style="thin">
        <color rgb="FFA6A6A6"/>
      </top>
      <bottom style="thin">
        <color rgb="FFA6A6A6"/>
      </bottom>
      <diagonal/>
    </border>
    <border>
      <left/>
      <right style="hair">
        <color rgb="FFA6A6A6"/>
      </right>
      <top style="hair">
        <color rgb="FFA6A6A6"/>
      </top>
      <bottom style="thin">
        <color rgb="FFA6A6A6"/>
      </bottom>
      <diagonal/>
    </border>
    <border>
      <left/>
      <right style="hair">
        <color rgb="FFA6A6A6"/>
      </right>
      <top style="hair">
        <color rgb="FFA6A6A6"/>
      </top>
      <bottom style="hair">
        <color rgb="FFA6A6A6"/>
      </bottom>
      <diagonal/>
    </border>
    <border>
      <left style="thin">
        <color rgb="FFA6A6A6"/>
      </left>
      <right style="thin">
        <color rgb="FFA6A6A6"/>
      </right>
      <top style="thin">
        <color rgb="FFA6A6A6"/>
      </top>
      <bottom/>
      <diagonal/>
    </border>
    <border>
      <left style="thin">
        <color rgb="FFA6A6A6"/>
      </left>
      <right style="thin">
        <color rgb="FFA6A6A6"/>
      </right>
      <top/>
      <bottom style="thin">
        <color rgb="FFA6A6A6"/>
      </bottom>
      <diagonal/>
    </border>
    <border>
      <left style="thin">
        <color rgb="FFA6A6A6"/>
      </left>
      <right/>
      <top style="thin">
        <color rgb="FFA6A6A6"/>
      </top>
      <bottom style="thin">
        <color rgb="FFA6A6A6"/>
      </bottom>
      <diagonal/>
    </border>
    <border>
      <left/>
      <right/>
      <top style="thin">
        <color rgb="FFA6A6A6"/>
      </top>
      <bottom style="thin">
        <color rgb="FFA6A6A6"/>
      </bottom>
      <diagonal/>
    </border>
    <border>
      <left/>
      <right style="thin">
        <color rgb="FFA6A6A6"/>
      </right>
      <top style="thin">
        <color rgb="FFA6A6A6"/>
      </top>
      <bottom style="thin">
        <color rgb="FFA6A6A6"/>
      </bottom>
      <diagonal/>
    </border>
    <border>
      <left style="thin">
        <color rgb="FFA6A6A6"/>
      </left>
      <right style="thin">
        <color rgb="FFA6A6A6"/>
      </right>
      <top style="hair">
        <color rgb="FFA6A6A6"/>
      </top>
      <bottom style="hair">
        <color rgb="FFA6A6A6"/>
      </bottom>
      <diagonal/>
    </border>
    <border>
      <left style="thin">
        <color rgb="FFA6A6A6"/>
      </left>
      <right style="thin">
        <color rgb="FFA6A6A6"/>
      </right>
      <top style="hair">
        <color rgb="FFA6A6A6"/>
      </top>
      <bottom style="thin">
        <color rgb="FFA6A6A6"/>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double">
        <color auto="1"/>
      </top>
      <bottom style="thin">
        <color auto="1"/>
      </bottom>
      <diagonal/>
    </border>
    <border>
      <left style="thin">
        <color auto="1"/>
      </left>
      <right style="thin">
        <color auto="1"/>
      </right>
      <top style="thin">
        <color auto="1"/>
      </top>
      <bottom/>
      <diagonal/>
    </border>
    <border>
      <left/>
      <right style="thin">
        <color auto="1"/>
      </right>
      <top style="double">
        <color auto="1"/>
      </top>
      <bottom style="thin">
        <color auto="1"/>
      </bottom>
      <diagonal/>
    </border>
    <border>
      <left style="thin">
        <color auto="1"/>
      </left>
      <right style="dotted">
        <color auto="1"/>
      </right>
      <top style="double">
        <color auto="1"/>
      </top>
      <bottom/>
      <diagonal/>
    </border>
    <border>
      <left style="thin">
        <color auto="1"/>
      </left>
      <right style="dotted">
        <color auto="1"/>
      </right>
      <top/>
      <bottom style="thin">
        <color auto="1"/>
      </bottom>
      <diagonal/>
    </border>
    <border>
      <left style="thin">
        <color auto="1"/>
      </left>
      <right/>
      <top style="thin">
        <color auto="1"/>
      </top>
      <bottom style="double">
        <color auto="1"/>
      </bottom>
      <diagonal/>
    </border>
    <border>
      <left/>
      <right style="thin">
        <color auto="1"/>
      </right>
      <top style="thin">
        <color auto="1"/>
      </top>
      <bottom style="double">
        <color auto="1"/>
      </bottom>
      <diagonal/>
    </border>
    <border>
      <left style="thin">
        <color theme="1"/>
      </left>
      <right style="thin">
        <color theme="1"/>
      </right>
      <top style="thin">
        <color theme="1"/>
      </top>
      <bottom style="thin">
        <color theme="1"/>
      </bottom>
      <diagonal/>
    </border>
    <border>
      <left style="thin">
        <color rgb="FFA6A6A6"/>
      </left>
      <right/>
      <top style="thin">
        <color rgb="FFA6A6A6"/>
      </top>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thin">
        <color rgb="FFA6A6A6"/>
      </right>
      <top style="thin">
        <color rgb="FFA6A6A6"/>
      </top>
      <bottom/>
      <diagonal/>
    </border>
    <border>
      <left/>
      <right style="thin">
        <color rgb="FFA6A6A6"/>
      </right>
      <top style="hair">
        <color rgb="FFA6A6A6"/>
      </top>
      <bottom style="thin">
        <color rgb="FFA6A6A6"/>
      </bottom>
      <diagonal/>
    </border>
    <border>
      <left style="thin">
        <color rgb="FFA6A6A6"/>
      </left>
      <right style="thin">
        <color rgb="FFA6A6A6"/>
      </right>
      <top/>
      <bottom/>
      <diagonal/>
    </border>
    <border>
      <left/>
      <right/>
      <top style="hair">
        <color rgb="FFA6A6A6"/>
      </top>
      <bottom style="hair">
        <color rgb="FFA6A6A6"/>
      </bottom>
      <diagonal/>
    </border>
    <border>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style="double">
        <color auto="1"/>
      </top>
      <bottom style="thin">
        <color auto="1"/>
      </bottom>
      <diagonal/>
    </border>
    <border>
      <left style="thin">
        <color rgb="FFA6A6A6"/>
      </left>
      <right style="hair">
        <color rgb="FFA6A6A6"/>
      </right>
      <top style="thin">
        <color rgb="FFA6A6A6"/>
      </top>
      <bottom style="thin">
        <color rgb="FFA6A6A6"/>
      </bottom>
      <diagonal/>
    </border>
    <border>
      <left style="thin">
        <color rgb="FFA6A6A6"/>
      </left>
      <right style="thin">
        <color rgb="FFA6A6A6"/>
      </right>
      <top/>
      <bottom style="hair">
        <color rgb="FFA6A6A6"/>
      </bottom>
      <diagonal/>
    </border>
    <border>
      <left style="hair">
        <color rgb="FFA6A6A6"/>
      </left>
      <right style="hair">
        <color rgb="FFA6A6A6"/>
      </right>
      <top/>
      <bottom style="hair">
        <color rgb="FFA6A6A6"/>
      </bottom>
      <diagonal/>
    </border>
    <border>
      <left style="hair">
        <color rgb="FFA6A6A6"/>
      </left>
      <right style="thin">
        <color rgb="FFA6A6A6"/>
      </right>
      <top/>
      <bottom style="hair">
        <color rgb="FFA6A6A6"/>
      </bottom>
      <diagonal/>
    </border>
    <border>
      <left style="thin">
        <color rgb="FFA6A6A6"/>
      </left>
      <right style="thin">
        <color rgb="FFA6A6A6"/>
      </right>
      <top style="hair">
        <color rgb="FFA6A6A6"/>
      </top>
      <bottom/>
      <diagonal/>
    </border>
    <border>
      <left style="hair">
        <color rgb="FFA6A6A6"/>
      </left>
      <right style="hair">
        <color rgb="FFA6A6A6"/>
      </right>
      <top style="hair">
        <color rgb="FFA6A6A6"/>
      </top>
      <bottom/>
      <diagonal/>
    </border>
    <border>
      <left style="hair">
        <color rgb="FFA6A6A6"/>
      </left>
      <right style="thin">
        <color rgb="FFA6A6A6"/>
      </right>
      <top style="hair">
        <color rgb="FFA6A6A6"/>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dotted">
        <color theme="1"/>
      </left>
      <right style="dotted">
        <color theme="1"/>
      </right>
      <top style="thin">
        <color theme="1"/>
      </top>
      <bottom style="thin">
        <color theme="1"/>
      </bottom>
      <diagonal/>
    </border>
    <border>
      <left style="thin">
        <color theme="1"/>
      </left>
      <right style="dotted">
        <color theme="1"/>
      </right>
      <top style="thin">
        <color theme="1"/>
      </top>
      <bottom/>
      <diagonal/>
    </border>
    <border>
      <left style="thin">
        <color theme="1"/>
      </left>
      <right style="dotted">
        <color theme="1"/>
      </right>
      <top/>
      <bottom/>
      <diagonal/>
    </border>
    <border>
      <left style="thin">
        <color theme="1"/>
      </left>
      <right style="dotted">
        <color theme="1"/>
      </right>
      <top/>
      <bottom style="thin">
        <color theme="1"/>
      </bottom>
      <diagonal/>
    </border>
    <border>
      <left/>
      <right style="dotted">
        <color theme="1"/>
      </right>
      <top style="thin">
        <color theme="1"/>
      </top>
      <bottom style="thin">
        <color theme="1"/>
      </bottom>
      <diagonal/>
    </border>
    <border>
      <left style="thin">
        <color theme="0"/>
      </left>
      <right/>
      <top style="thin">
        <color theme="0"/>
      </top>
      <bottom style="thin">
        <color auto="1"/>
      </bottom>
      <diagonal/>
    </border>
    <border>
      <left/>
      <right/>
      <top style="thin">
        <color theme="0"/>
      </top>
      <bottom style="thin">
        <color auto="1"/>
      </bottom>
      <diagonal/>
    </border>
    <border>
      <left/>
      <right style="thin">
        <color theme="0"/>
      </right>
      <top style="thin">
        <color theme="0"/>
      </top>
      <bottom style="thin">
        <color auto="1"/>
      </bottom>
      <diagonal/>
    </border>
    <border>
      <left style="thin">
        <color theme="1"/>
      </left>
      <right style="thin">
        <color theme="1"/>
      </right>
      <top style="medium">
        <color theme="1"/>
      </top>
      <bottom style="thin">
        <color theme="1"/>
      </bottom>
      <diagonal/>
    </border>
    <border>
      <left/>
      <right style="thin">
        <color theme="1"/>
      </right>
      <top style="thin">
        <color theme="1"/>
      </top>
      <bottom/>
      <diagonal/>
    </border>
    <border>
      <left style="thin">
        <color theme="1"/>
      </left>
      <right/>
      <top style="thin">
        <color theme="1"/>
      </top>
      <bottom/>
      <diagonal/>
    </border>
    <border>
      <left style="thin">
        <color theme="1"/>
      </left>
      <right style="thin">
        <color theme="1"/>
      </right>
      <top style="thin">
        <color theme="1"/>
      </top>
      <bottom/>
      <diagonal/>
    </border>
    <border>
      <left style="thin">
        <color theme="1"/>
      </left>
      <right style="dotted">
        <color theme="1"/>
      </right>
      <top style="medium">
        <color theme="1"/>
      </top>
      <bottom/>
      <diagonal/>
    </border>
    <border>
      <left/>
      <right/>
      <top style="medium">
        <color theme="1"/>
      </top>
      <bottom style="thin">
        <color theme="1"/>
      </bottom>
      <diagonal/>
    </border>
    <border>
      <left/>
      <right style="thin">
        <color theme="1"/>
      </right>
      <top style="medium">
        <color theme="1"/>
      </top>
      <bottom style="thin">
        <color theme="1"/>
      </bottom>
      <diagonal/>
    </border>
    <border>
      <left style="thin">
        <color auto="1"/>
      </left>
      <right style="thin">
        <color auto="1"/>
      </right>
      <top/>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style="thin">
        <color auto="1"/>
      </left>
      <right style="thin">
        <color auto="1"/>
      </right>
      <top/>
      <bottom style="thin">
        <color auto="1"/>
      </bottom>
      <diagonal/>
    </border>
    <border>
      <left style="hair">
        <color indexed="23"/>
      </left>
      <right style="hair">
        <color indexed="23"/>
      </right>
      <top style="hair">
        <color indexed="23"/>
      </top>
      <bottom style="hair">
        <color indexed="23"/>
      </bottom>
      <diagonal/>
    </border>
    <border>
      <left style="hair">
        <color indexed="23"/>
      </left>
      <right style="hair">
        <color indexed="23"/>
      </right>
      <top/>
      <bottom style="hair">
        <color indexed="23"/>
      </bottom>
      <diagonal/>
    </border>
  </borders>
  <cellStyleXfs count="5">
    <xf numFmtId="0" fontId="0" fillId="0" borderId="0"/>
    <xf numFmtId="0" fontId="3" fillId="0" borderId="0">
      <alignment vertical="center"/>
    </xf>
    <xf numFmtId="0" fontId="3" fillId="0" borderId="0">
      <alignment vertical="center"/>
    </xf>
    <xf numFmtId="0" fontId="2" fillId="0" borderId="0">
      <alignment vertical="center"/>
    </xf>
    <xf numFmtId="0" fontId="15" fillId="0" borderId="0">
      <alignment vertical="center"/>
    </xf>
  </cellStyleXfs>
  <cellXfs count="454">
    <xf numFmtId="0" fontId="0" fillId="0" borderId="0" xfId="0"/>
    <xf numFmtId="0" fontId="3" fillId="0" borderId="0" xfId="1" applyFont="1" applyFill="1">
      <alignment vertical="center"/>
    </xf>
    <xf numFmtId="0" fontId="3" fillId="0" borderId="0" xfId="1" applyFont="1" applyFill="1" applyAlignment="1">
      <alignment vertical="center" wrapText="1"/>
    </xf>
    <xf numFmtId="0" fontId="3" fillId="0" borderId="0" xfId="1" applyFont="1" applyFill="1" applyBorder="1" applyAlignment="1">
      <alignment vertical="center"/>
    </xf>
    <xf numFmtId="0" fontId="3" fillId="0" borderId="0" xfId="1" applyFont="1" applyFill="1" applyBorder="1">
      <alignment vertical="center"/>
    </xf>
    <xf numFmtId="0" fontId="3" fillId="0" borderId="0" xfId="1" applyFont="1" applyFill="1" applyBorder="1" applyAlignment="1">
      <alignment vertical="center" wrapText="1"/>
    </xf>
    <xf numFmtId="178" fontId="3" fillId="0" borderId="0" xfId="1" applyNumberFormat="1" applyFont="1" applyFill="1">
      <alignment vertical="center"/>
    </xf>
    <xf numFmtId="178" fontId="3" fillId="0" borderId="0" xfId="1" applyNumberFormat="1" applyFont="1" applyFill="1" applyBorder="1">
      <alignment vertical="center"/>
    </xf>
    <xf numFmtId="176" fontId="3" fillId="0" borderId="0" xfId="1" applyNumberFormat="1" applyFont="1" applyFill="1" applyBorder="1" applyAlignment="1">
      <alignment horizontal="right" vertical="center"/>
    </xf>
    <xf numFmtId="0" fontId="3" fillId="0" borderId="0" xfId="1" applyFont="1" applyFill="1" applyAlignment="1">
      <alignment vertical="center"/>
    </xf>
    <xf numFmtId="0" fontId="5" fillId="0" borderId="0" xfId="1" applyFont="1" applyFill="1" applyBorder="1" applyAlignment="1">
      <alignment vertical="center" wrapText="1"/>
    </xf>
    <xf numFmtId="0" fontId="5" fillId="0" borderId="0" xfId="1" applyFont="1" applyFill="1" applyBorder="1" applyAlignment="1">
      <alignment horizontal="center" vertical="center"/>
    </xf>
    <xf numFmtId="0" fontId="3" fillId="0" borderId="0" xfId="1" applyFont="1" applyFill="1" applyBorder="1" applyAlignment="1">
      <alignment horizontal="right" vertical="center"/>
    </xf>
    <xf numFmtId="0" fontId="3" fillId="0" borderId="0" xfId="1" applyFont="1" applyFill="1" applyAlignment="1">
      <alignment horizontal="right" vertical="center"/>
    </xf>
    <xf numFmtId="0" fontId="3" fillId="0" borderId="0" xfId="0" applyNumberFormat="1" applyFont="1" applyFill="1" applyBorder="1" applyAlignment="1">
      <alignment horizontal="right" wrapText="1"/>
    </xf>
    <xf numFmtId="0" fontId="3" fillId="0" borderId="0" xfId="1" applyNumberFormat="1" applyFont="1" applyFill="1" applyAlignment="1">
      <alignment horizontal="center" vertical="center"/>
    </xf>
    <xf numFmtId="0" fontId="3" fillId="0" borderId="0" xfId="1" applyNumberFormat="1" applyFont="1" applyFill="1">
      <alignment vertical="center"/>
    </xf>
    <xf numFmtId="0" fontId="6" fillId="0" borderId="0" xfId="1" applyNumberFormat="1" applyFont="1" applyFill="1" applyBorder="1" applyAlignment="1">
      <alignment vertical="top" textRotation="255" wrapText="1"/>
    </xf>
    <xf numFmtId="0" fontId="3" fillId="0" borderId="0" xfId="0" applyNumberFormat="1" applyFont="1" applyFill="1" applyBorder="1" applyAlignment="1">
      <alignment horizontal="center" vertical="center" wrapText="1"/>
    </xf>
    <xf numFmtId="0" fontId="3" fillId="0" borderId="0" xfId="1" applyNumberFormat="1" applyFont="1" applyFill="1" applyBorder="1" applyAlignment="1">
      <alignment horizontal="right" vertical="center"/>
    </xf>
    <xf numFmtId="0" fontId="3" fillId="0" borderId="0" xfId="1" applyNumberFormat="1" applyFont="1" applyFill="1" applyBorder="1" applyAlignment="1">
      <alignment horizontal="left"/>
    </xf>
    <xf numFmtId="0" fontId="0" fillId="0" borderId="0" xfId="1" applyFont="1" applyFill="1" applyBorder="1" applyAlignment="1">
      <alignment vertical="center"/>
    </xf>
    <xf numFmtId="49" fontId="6" fillId="2" borderId="6" xfId="1" applyNumberFormat="1" applyFont="1" applyFill="1" applyBorder="1" applyAlignment="1">
      <alignment vertical="top" textRotation="255" wrapText="1"/>
    </xf>
    <xf numFmtId="49" fontId="6" fillId="2" borderId="7" xfId="1" applyNumberFormat="1" applyFont="1" applyFill="1" applyBorder="1" applyAlignment="1">
      <alignment vertical="top" textRotation="255" wrapText="1"/>
    </xf>
    <xf numFmtId="49" fontId="6" fillId="2" borderId="8" xfId="1" applyNumberFormat="1" applyFont="1" applyFill="1" applyBorder="1" applyAlignment="1">
      <alignment vertical="top" textRotation="255" wrapText="1"/>
    </xf>
    <xf numFmtId="0" fontId="5" fillId="2" borderId="11" xfId="0" applyNumberFormat="1" applyFont="1" applyFill="1" applyBorder="1" applyAlignment="1">
      <alignment horizontal="center" vertical="center" wrapText="1"/>
    </xf>
    <xf numFmtId="0" fontId="5" fillId="2" borderId="12" xfId="0" applyNumberFormat="1" applyFont="1" applyFill="1" applyBorder="1" applyAlignment="1">
      <alignment horizontal="center" vertical="center" wrapText="1"/>
    </xf>
    <xf numFmtId="0" fontId="5" fillId="2" borderId="13" xfId="0" applyNumberFormat="1" applyFont="1" applyFill="1" applyBorder="1" applyAlignment="1">
      <alignment horizontal="center" vertical="center" wrapText="1"/>
    </xf>
    <xf numFmtId="176" fontId="3" fillId="2" borderId="16" xfId="1" applyNumberFormat="1" applyFont="1" applyFill="1" applyBorder="1" applyAlignment="1">
      <alignment horizontal="right" vertical="center"/>
    </xf>
    <xf numFmtId="176" fontId="3" fillId="2" borderId="17" xfId="1" applyNumberFormat="1" applyFont="1" applyFill="1" applyBorder="1" applyAlignment="1">
      <alignment horizontal="right" vertical="center"/>
    </xf>
    <xf numFmtId="176" fontId="3" fillId="2" borderId="18" xfId="1" applyNumberFormat="1" applyFont="1" applyFill="1" applyBorder="1" applyAlignment="1">
      <alignment horizontal="right" vertical="center"/>
    </xf>
    <xf numFmtId="176" fontId="3" fillId="2" borderId="19" xfId="1" applyNumberFormat="1" applyFont="1" applyFill="1" applyBorder="1" applyAlignment="1">
      <alignment horizontal="right" vertical="center"/>
    </xf>
    <xf numFmtId="176" fontId="3" fillId="2" borderId="20" xfId="1" applyNumberFormat="1" applyFont="1" applyFill="1" applyBorder="1" applyAlignment="1">
      <alignment horizontal="right" vertical="center"/>
    </xf>
    <xf numFmtId="176" fontId="3" fillId="2" borderId="21" xfId="1" applyNumberFormat="1" applyFont="1" applyFill="1" applyBorder="1" applyAlignment="1">
      <alignment horizontal="right" vertical="center"/>
    </xf>
    <xf numFmtId="0" fontId="5" fillId="0" borderId="0" xfId="1" applyFont="1" applyFill="1" applyBorder="1" applyAlignment="1">
      <alignment horizontal="right" vertical="center" wrapText="1"/>
    </xf>
    <xf numFmtId="176" fontId="3" fillId="2" borderId="22" xfId="1" applyNumberFormat="1" applyFont="1" applyFill="1" applyBorder="1" applyAlignment="1">
      <alignment horizontal="right" vertical="center"/>
    </xf>
    <xf numFmtId="176" fontId="3" fillId="2" borderId="24" xfId="1" applyNumberFormat="1" applyFont="1" applyFill="1" applyBorder="1" applyAlignment="1">
      <alignment horizontal="right" vertical="center"/>
    </xf>
    <xf numFmtId="176" fontId="3" fillId="2" borderId="23" xfId="1" applyNumberFormat="1" applyFont="1" applyFill="1" applyBorder="1" applyAlignment="1">
      <alignment horizontal="right" vertical="center"/>
    </xf>
    <xf numFmtId="177" fontId="3" fillId="2" borderId="1" xfId="1" applyNumberFormat="1" applyFont="1" applyFill="1" applyBorder="1" applyAlignment="1">
      <alignment horizontal="right" vertical="center" shrinkToFit="1"/>
    </xf>
    <xf numFmtId="177" fontId="3" fillId="2" borderId="30" xfId="1" applyNumberFormat="1" applyFont="1" applyFill="1" applyBorder="1" applyAlignment="1">
      <alignment horizontal="right" vertical="center" shrinkToFit="1"/>
    </xf>
    <xf numFmtId="177" fontId="3" fillId="2" borderId="31" xfId="1" applyNumberFormat="1" applyFont="1" applyFill="1" applyBorder="1" applyAlignment="1">
      <alignment horizontal="right" vertical="center" shrinkToFit="1"/>
    </xf>
    <xf numFmtId="49" fontId="5" fillId="2" borderId="15" xfId="1" applyNumberFormat="1" applyFont="1" applyFill="1" applyBorder="1" applyAlignment="1">
      <alignment vertical="center" wrapText="1"/>
    </xf>
    <xf numFmtId="49" fontId="5" fillId="2" borderId="2" xfId="1" applyNumberFormat="1" applyFont="1" applyFill="1" applyBorder="1" applyAlignment="1">
      <alignment vertical="center" wrapText="1"/>
    </xf>
    <xf numFmtId="0" fontId="6" fillId="2" borderId="14" xfId="1" applyFont="1" applyFill="1" applyBorder="1" applyAlignment="1">
      <alignment horizontal="center" vertical="center" wrapText="1"/>
    </xf>
    <xf numFmtId="0" fontId="6" fillId="2" borderId="5" xfId="1" applyFont="1" applyFill="1" applyBorder="1" applyAlignment="1">
      <alignment horizontal="center" vertical="center" wrapText="1"/>
    </xf>
    <xf numFmtId="0" fontId="3" fillId="0" borderId="0" xfId="1" applyFont="1" applyFill="1" applyBorder="1" applyAlignment="1">
      <alignment horizontal="left" wrapText="1"/>
    </xf>
    <xf numFmtId="180" fontId="3" fillId="2" borderId="24" xfId="1" applyNumberFormat="1" applyFont="1" applyFill="1" applyBorder="1" applyAlignment="1">
      <alignment horizontal="right" vertical="center"/>
    </xf>
    <xf numFmtId="181" fontId="3" fillId="3" borderId="24" xfId="1" applyNumberFormat="1" applyFont="1" applyFill="1" applyBorder="1" applyAlignment="1">
      <alignment horizontal="right" vertical="center"/>
    </xf>
    <xf numFmtId="181" fontId="3" fillId="2" borderId="18" xfId="1" applyNumberFormat="1" applyFont="1" applyFill="1" applyBorder="1" applyAlignment="1">
      <alignment horizontal="right" vertical="center"/>
    </xf>
    <xf numFmtId="182" fontId="3" fillId="2" borderId="16" xfId="1" applyNumberFormat="1" applyFont="1" applyFill="1" applyBorder="1" applyAlignment="1">
      <alignment horizontal="right" vertical="center"/>
    </xf>
    <xf numFmtId="176" fontId="3" fillId="3" borderId="18" xfId="1" applyNumberFormat="1" applyFont="1" applyFill="1" applyBorder="1" applyAlignment="1">
      <alignment horizontal="right" vertical="center"/>
    </xf>
    <xf numFmtId="176" fontId="3" fillId="3" borderId="16" xfId="1" applyNumberFormat="1" applyFont="1" applyFill="1" applyBorder="1" applyAlignment="1">
      <alignment horizontal="right" vertical="center"/>
    </xf>
    <xf numFmtId="176" fontId="3" fillId="5" borderId="16" xfId="1" applyNumberFormat="1" applyFont="1" applyFill="1" applyBorder="1" applyAlignment="1">
      <alignment horizontal="right" vertical="center"/>
    </xf>
    <xf numFmtId="176" fontId="3" fillId="5" borderId="18" xfId="1" applyNumberFormat="1" applyFont="1" applyFill="1" applyBorder="1" applyAlignment="1">
      <alignment horizontal="right" vertical="center"/>
    </xf>
    <xf numFmtId="181" fontId="3" fillId="3" borderId="18" xfId="1" applyNumberFormat="1" applyFont="1" applyFill="1" applyBorder="1" applyAlignment="1">
      <alignment horizontal="right" vertical="center"/>
    </xf>
    <xf numFmtId="181" fontId="3" fillId="3" borderId="16" xfId="1" applyNumberFormat="1" applyFont="1" applyFill="1" applyBorder="1" applyAlignment="1">
      <alignment horizontal="right" vertical="center"/>
    </xf>
    <xf numFmtId="181" fontId="3" fillId="4" borderId="16" xfId="1" applyNumberFormat="1" applyFont="1" applyFill="1" applyBorder="1" applyAlignment="1">
      <alignment horizontal="right" vertical="center"/>
    </xf>
    <xf numFmtId="181" fontId="3" fillId="3" borderId="19" xfId="1" applyNumberFormat="1" applyFont="1" applyFill="1" applyBorder="1" applyAlignment="1">
      <alignment horizontal="right" vertical="center"/>
    </xf>
    <xf numFmtId="179" fontId="3" fillId="2" borderId="18" xfId="1" applyNumberFormat="1" applyFont="1" applyFill="1" applyBorder="1" applyAlignment="1">
      <alignment horizontal="right" vertical="center"/>
    </xf>
    <xf numFmtId="182" fontId="3" fillId="5" borderId="16" xfId="1" applyNumberFormat="1" applyFont="1" applyFill="1" applyBorder="1" applyAlignment="1">
      <alignment horizontal="right" vertical="center"/>
    </xf>
    <xf numFmtId="182" fontId="3" fillId="5" borderId="18" xfId="1" applyNumberFormat="1" applyFont="1" applyFill="1" applyBorder="1" applyAlignment="1">
      <alignment horizontal="right" vertical="center"/>
    </xf>
    <xf numFmtId="182" fontId="3" fillId="6" borderId="18" xfId="1" applyNumberFormat="1" applyFont="1" applyFill="1" applyBorder="1" applyAlignment="1">
      <alignment horizontal="right" vertical="center"/>
    </xf>
    <xf numFmtId="182" fontId="3" fillId="5" borderId="17" xfId="1" applyNumberFormat="1" applyFont="1" applyFill="1" applyBorder="1" applyAlignment="1">
      <alignment horizontal="right" vertical="center"/>
    </xf>
    <xf numFmtId="181" fontId="3" fillId="2" borderId="16" xfId="1" applyNumberFormat="1" applyFont="1" applyFill="1" applyBorder="1" applyAlignment="1">
      <alignment horizontal="right" vertical="center"/>
    </xf>
    <xf numFmtId="183" fontId="3" fillId="2" borderId="18" xfId="1" applyNumberFormat="1" applyFont="1" applyFill="1" applyBorder="1" applyAlignment="1">
      <alignment horizontal="right" vertical="center"/>
    </xf>
    <xf numFmtId="180" fontId="3" fillId="2" borderId="16" xfId="1" applyNumberFormat="1" applyFont="1" applyFill="1" applyBorder="1" applyAlignment="1">
      <alignment horizontal="right" vertical="center"/>
    </xf>
    <xf numFmtId="182" fontId="3" fillId="2" borderId="18" xfId="1" applyNumberFormat="1" applyFont="1" applyFill="1" applyBorder="1" applyAlignment="1">
      <alignment horizontal="right" vertical="center"/>
    </xf>
    <xf numFmtId="182" fontId="3" fillId="6" borderId="16" xfId="1" applyNumberFormat="1" applyFont="1" applyFill="1" applyBorder="1" applyAlignment="1">
      <alignment horizontal="right" vertical="center"/>
    </xf>
    <xf numFmtId="176" fontId="3" fillId="4" borderId="24" xfId="1" applyNumberFormat="1" applyFont="1" applyFill="1" applyBorder="1" applyAlignment="1">
      <alignment horizontal="right" vertical="center"/>
    </xf>
    <xf numFmtId="176" fontId="3" fillId="6" borderId="23" xfId="1" applyNumberFormat="1" applyFont="1" applyFill="1" applyBorder="1" applyAlignment="1">
      <alignment horizontal="right" vertical="center"/>
    </xf>
    <xf numFmtId="181" fontId="3" fillId="4" borderId="24" xfId="1" applyNumberFormat="1" applyFont="1" applyFill="1" applyBorder="1" applyAlignment="1">
      <alignment horizontal="right" vertical="center"/>
    </xf>
    <xf numFmtId="181" fontId="3" fillId="4" borderId="18" xfId="1" applyNumberFormat="1" applyFont="1" applyFill="1" applyBorder="1" applyAlignment="1">
      <alignment horizontal="right" vertical="center"/>
    </xf>
    <xf numFmtId="182" fontId="3" fillId="6" borderId="23" xfId="1" applyNumberFormat="1" applyFont="1" applyFill="1" applyBorder="1" applyAlignment="1">
      <alignment horizontal="right" vertical="center"/>
    </xf>
    <xf numFmtId="183" fontId="3" fillId="2" borderId="24" xfId="1" applyNumberFormat="1" applyFont="1" applyFill="1" applyBorder="1" applyAlignment="1">
      <alignment horizontal="right" vertical="center"/>
    </xf>
    <xf numFmtId="183" fontId="3" fillId="2" borderId="19" xfId="1" applyNumberFormat="1" applyFont="1" applyFill="1" applyBorder="1" applyAlignment="1">
      <alignment horizontal="right" vertical="center"/>
    </xf>
    <xf numFmtId="184" fontId="3" fillId="2" borderId="23" xfId="1" applyNumberFormat="1" applyFont="1" applyFill="1" applyBorder="1" applyAlignment="1">
      <alignment horizontal="right" vertical="center"/>
    </xf>
    <xf numFmtId="184" fontId="3" fillId="2" borderId="17" xfId="1" applyNumberFormat="1" applyFont="1" applyFill="1" applyBorder="1" applyAlignment="1">
      <alignment horizontal="right" vertical="center"/>
    </xf>
    <xf numFmtId="181" fontId="3" fillId="4" borderId="19" xfId="1" applyNumberFormat="1" applyFont="1" applyFill="1" applyBorder="1" applyAlignment="1">
      <alignment horizontal="right" vertical="center"/>
    </xf>
    <xf numFmtId="182" fontId="3" fillId="6" borderId="17" xfId="1" applyNumberFormat="1" applyFont="1" applyFill="1" applyBorder="1" applyAlignment="1">
      <alignment horizontal="right" vertical="center"/>
    </xf>
    <xf numFmtId="176" fontId="3" fillId="3" borderId="17" xfId="1" applyNumberFormat="1" applyFont="1" applyFill="1" applyBorder="1" applyAlignment="1">
      <alignment horizontal="right" vertical="center"/>
    </xf>
    <xf numFmtId="181" fontId="3" fillId="3" borderId="17" xfId="1" applyNumberFormat="1" applyFont="1" applyFill="1" applyBorder="1" applyAlignment="1">
      <alignment horizontal="right" vertical="center"/>
    </xf>
    <xf numFmtId="182" fontId="3" fillId="6" borderId="24" xfId="1" applyNumberFormat="1" applyFont="1" applyFill="1" applyBorder="1" applyAlignment="1">
      <alignment horizontal="right" vertical="center"/>
    </xf>
    <xf numFmtId="182" fontId="3" fillId="6" borderId="19" xfId="1" applyNumberFormat="1" applyFont="1" applyFill="1" applyBorder="1" applyAlignment="1">
      <alignment horizontal="right" vertical="center"/>
    </xf>
    <xf numFmtId="176" fontId="3" fillId="5" borderId="23" xfId="1" applyNumberFormat="1" applyFont="1" applyFill="1" applyBorder="1" applyAlignment="1">
      <alignment horizontal="right" vertical="center"/>
    </xf>
    <xf numFmtId="182" fontId="3" fillId="5" borderId="23" xfId="1" applyNumberFormat="1" applyFont="1" applyFill="1" applyBorder="1" applyAlignment="1">
      <alignment horizontal="right" vertical="center"/>
    </xf>
    <xf numFmtId="179" fontId="3" fillId="2" borderId="16" xfId="1" applyNumberFormat="1" applyFont="1" applyFill="1" applyBorder="1" applyAlignment="1">
      <alignment horizontal="right" vertical="center"/>
    </xf>
    <xf numFmtId="180" fontId="3" fillId="2" borderId="18" xfId="1" applyNumberFormat="1" applyFont="1" applyFill="1" applyBorder="1" applyAlignment="1">
      <alignment horizontal="right" vertical="center"/>
    </xf>
    <xf numFmtId="179" fontId="3" fillId="2" borderId="19" xfId="1" applyNumberFormat="1" applyFont="1" applyFill="1" applyBorder="1" applyAlignment="1">
      <alignment horizontal="right" vertical="center"/>
    </xf>
    <xf numFmtId="183" fontId="3" fillId="2" borderId="16" xfId="1" applyNumberFormat="1" applyFont="1" applyFill="1" applyBorder="1" applyAlignment="1">
      <alignment horizontal="right" vertical="center"/>
    </xf>
    <xf numFmtId="180" fontId="3" fillId="2" borderId="17" xfId="1" applyNumberFormat="1" applyFont="1" applyFill="1" applyBorder="1" applyAlignment="1">
      <alignment horizontal="right" vertical="center"/>
    </xf>
    <xf numFmtId="184" fontId="3" fillId="2" borderId="16" xfId="1" applyNumberFormat="1" applyFont="1" applyFill="1" applyBorder="1" applyAlignment="1">
      <alignment horizontal="right" vertical="center"/>
    </xf>
    <xf numFmtId="179" fontId="3" fillId="3" borderId="23" xfId="1" applyNumberFormat="1" applyFont="1" applyFill="1" applyBorder="1" applyAlignment="1">
      <alignment horizontal="right" vertical="center"/>
    </xf>
    <xf numFmtId="184" fontId="3" fillId="2" borderId="18" xfId="1" applyNumberFormat="1" applyFont="1" applyFill="1" applyBorder="1" applyAlignment="1">
      <alignment horizontal="right" vertical="center"/>
    </xf>
    <xf numFmtId="179" fontId="3" fillId="3" borderId="18" xfId="1" applyNumberFormat="1" applyFont="1" applyFill="1" applyBorder="1" applyAlignment="1">
      <alignment horizontal="right" vertical="center"/>
    </xf>
    <xf numFmtId="180" fontId="3" fillId="5" borderId="16" xfId="1" applyNumberFormat="1" applyFont="1" applyFill="1" applyBorder="1" applyAlignment="1">
      <alignment horizontal="right" vertical="center"/>
    </xf>
    <xf numFmtId="179" fontId="3" fillId="3" borderId="16" xfId="1" applyNumberFormat="1" applyFont="1" applyFill="1" applyBorder="1" applyAlignment="1">
      <alignment horizontal="right" vertical="center"/>
    </xf>
    <xf numFmtId="180" fontId="3" fillId="5" borderId="18" xfId="1" applyNumberFormat="1" applyFont="1" applyFill="1" applyBorder="1" applyAlignment="1">
      <alignment horizontal="right" vertical="center"/>
    </xf>
    <xf numFmtId="182" fontId="3" fillId="5" borderId="24" xfId="1" applyNumberFormat="1" applyFont="1" applyFill="1" applyBorder="1" applyAlignment="1">
      <alignment horizontal="right" vertical="center"/>
    </xf>
    <xf numFmtId="180" fontId="3" fillId="5" borderId="24" xfId="1" applyNumberFormat="1" applyFont="1" applyFill="1" applyBorder="1" applyAlignment="1">
      <alignment horizontal="right" vertical="center"/>
    </xf>
    <xf numFmtId="184" fontId="3" fillId="2" borderId="19" xfId="1" applyNumberFormat="1" applyFont="1" applyFill="1" applyBorder="1" applyAlignment="1">
      <alignment horizontal="right" vertical="center"/>
    </xf>
    <xf numFmtId="179" fontId="3" fillId="2" borderId="17" xfId="1" applyNumberFormat="1" applyFont="1" applyFill="1" applyBorder="1" applyAlignment="1">
      <alignment horizontal="right" vertical="center"/>
    </xf>
    <xf numFmtId="184" fontId="3" fillId="2" borderId="24" xfId="1" applyNumberFormat="1" applyFont="1" applyFill="1" applyBorder="1" applyAlignment="1">
      <alignment horizontal="right" vertical="center"/>
    </xf>
    <xf numFmtId="180" fontId="3" fillId="2" borderId="19" xfId="1" applyNumberFormat="1" applyFont="1" applyFill="1" applyBorder="1" applyAlignment="1">
      <alignment horizontal="right" vertical="center"/>
    </xf>
    <xf numFmtId="181" fontId="3" fillId="3" borderId="23" xfId="1" applyNumberFormat="1" applyFont="1" applyFill="1" applyBorder="1" applyAlignment="1">
      <alignment horizontal="right" vertical="center"/>
    </xf>
    <xf numFmtId="181" fontId="3" fillId="4" borderId="17" xfId="1" applyNumberFormat="1" applyFont="1" applyFill="1" applyBorder="1" applyAlignment="1">
      <alignment horizontal="right" vertical="center"/>
    </xf>
    <xf numFmtId="183" fontId="3" fillId="2" borderId="23" xfId="1" applyNumberFormat="1" applyFont="1" applyFill="1" applyBorder="1" applyAlignment="1">
      <alignment horizontal="right" vertical="center"/>
    </xf>
    <xf numFmtId="183" fontId="3" fillId="3" borderId="18" xfId="1" applyNumberFormat="1" applyFont="1" applyFill="1" applyBorder="1" applyAlignment="1">
      <alignment horizontal="right" vertical="center"/>
    </xf>
    <xf numFmtId="184" fontId="3" fillId="5" borderId="16" xfId="1" applyNumberFormat="1" applyFont="1" applyFill="1" applyBorder="1" applyAlignment="1">
      <alignment horizontal="right" vertical="center"/>
    </xf>
    <xf numFmtId="176" fontId="3" fillId="5" borderId="19" xfId="1" applyNumberFormat="1" applyFont="1" applyFill="1" applyBorder="1" applyAlignment="1">
      <alignment horizontal="right" vertical="center"/>
    </xf>
    <xf numFmtId="179" fontId="3" fillId="2" borderId="24" xfId="1" applyNumberFormat="1" applyFont="1" applyFill="1" applyBorder="1" applyAlignment="1">
      <alignment horizontal="right" vertical="center"/>
    </xf>
    <xf numFmtId="180" fontId="3" fillId="2" borderId="23" xfId="1" applyNumberFormat="1" applyFont="1" applyFill="1" applyBorder="1" applyAlignment="1">
      <alignment horizontal="right" vertical="center"/>
    </xf>
    <xf numFmtId="180" fontId="3" fillId="5" borderId="17" xfId="1" applyNumberFormat="1" applyFont="1" applyFill="1" applyBorder="1" applyAlignment="1">
      <alignment horizontal="right" vertical="center"/>
    </xf>
    <xf numFmtId="182" fontId="3" fillId="5" borderId="19" xfId="1" applyNumberFormat="1" applyFont="1" applyFill="1" applyBorder="1" applyAlignment="1">
      <alignment horizontal="right" vertical="center"/>
    </xf>
    <xf numFmtId="0" fontId="5" fillId="0" borderId="0" xfId="1" applyFont="1" applyFill="1" applyBorder="1" applyAlignment="1"/>
    <xf numFmtId="178" fontId="3" fillId="0" borderId="9" xfId="1" applyNumberFormat="1" applyFont="1" applyFill="1" applyBorder="1">
      <alignment vertical="center"/>
    </xf>
    <xf numFmtId="176" fontId="3" fillId="0" borderId="10" xfId="1" applyNumberFormat="1" applyFont="1" applyFill="1" applyBorder="1" applyAlignment="1">
      <alignment horizontal="right" vertical="center"/>
    </xf>
    <xf numFmtId="178" fontId="3" fillId="0" borderId="3" xfId="1" applyNumberFormat="1" applyFont="1" applyFill="1" applyBorder="1">
      <alignment vertical="center"/>
    </xf>
    <xf numFmtId="178" fontId="3" fillId="0" borderId="4" xfId="1" applyNumberFormat="1" applyFont="1" applyFill="1" applyBorder="1">
      <alignment vertical="center"/>
    </xf>
    <xf numFmtId="0" fontId="3" fillId="0" borderId="4" xfId="1" applyFont="1" applyFill="1" applyBorder="1">
      <alignment vertical="center"/>
    </xf>
    <xf numFmtId="176" fontId="3" fillId="0" borderId="5" xfId="1" applyNumberFormat="1" applyFont="1" applyFill="1" applyBorder="1" applyAlignment="1">
      <alignment horizontal="right" vertical="center"/>
    </xf>
    <xf numFmtId="178" fontId="3" fillId="0" borderId="27" xfId="1" applyNumberFormat="1" applyFont="1" applyFill="1" applyBorder="1">
      <alignment vertical="center"/>
    </xf>
    <xf numFmtId="178" fontId="3" fillId="0" borderId="28" xfId="1" applyNumberFormat="1" applyFont="1" applyFill="1" applyBorder="1">
      <alignment vertical="center"/>
    </xf>
    <xf numFmtId="0" fontId="3" fillId="0" borderId="28" xfId="1" applyFont="1" applyFill="1" applyBorder="1">
      <alignment vertical="center"/>
    </xf>
    <xf numFmtId="176" fontId="3" fillId="0" borderId="29" xfId="1" applyNumberFormat="1" applyFont="1" applyFill="1" applyBorder="1" applyAlignment="1">
      <alignment horizontal="right" vertical="center"/>
    </xf>
    <xf numFmtId="0" fontId="0" fillId="0" borderId="0" xfId="0" applyAlignment="1">
      <alignment vertical="top" wrapText="1"/>
    </xf>
    <xf numFmtId="185" fontId="3" fillId="2" borderId="24" xfId="1" applyNumberFormat="1" applyFont="1" applyFill="1" applyBorder="1" applyAlignment="1">
      <alignment horizontal="right" vertical="center"/>
    </xf>
    <xf numFmtId="185" fontId="3" fillId="2" borderId="16" xfId="1" applyNumberFormat="1" applyFont="1" applyFill="1" applyBorder="1" applyAlignment="1">
      <alignment horizontal="right" vertical="center"/>
    </xf>
    <xf numFmtId="185" fontId="0" fillId="0" borderId="0" xfId="0" applyNumberFormat="1"/>
    <xf numFmtId="185" fontId="3" fillId="2" borderId="23" xfId="1" applyNumberFormat="1" applyFont="1" applyFill="1" applyBorder="1" applyAlignment="1">
      <alignment horizontal="right" vertical="center"/>
    </xf>
    <xf numFmtId="185" fontId="3" fillId="2" borderId="18" xfId="1" applyNumberFormat="1" applyFont="1" applyFill="1" applyBorder="1" applyAlignment="1">
      <alignment horizontal="right" vertical="center"/>
    </xf>
    <xf numFmtId="49" fontId="0" fillId="0" borderId="0" xfId="0" applyNumberFormat="1"/>
    <xf numFmtId="176" fontId="0" fillId="0" borderId="0" xfId="0" applyNumberFormat="1"/>
    <xf numFmtId="49" fontId="6" fillId="0" borderId="6" xfId="1" applyNumberFormat="1" applyFont="1" applyFill="1" applyBorder="1" applyAlignment="1">
      <alignment vertical="top" textRotation="255" wrapText="1"/>
    </xf>
    <xf numFmtId="49" fontId="6" fillId="0" borderId="7" xfId="1" applyNumberFormat="1" applyFont="1" applyFill="1" applyBorder="1" applyAlignment="1">
      <alignment vertical="top" textRotation="255" wrapText="1"/>
    </xf>
    <xf numFmtId="49" fontId="6" fillId="0" borderId="8" xfId="1" applyNumberFormat="1" applyFont="1" applyFill="1" applyBorder="1" applyAlignment="1">
      <alignment vertical="top" textRotation="255" wrapText="1"/>
    </xf>
    <xf numFmtId="0" fontId="5" fillId="0" borderId="11" xfId="0" applyNumberFormat="1" applyFont="1" applyFill="1" applyBorder="1" applyAlignment="1">
      <alignment horizontal="center" vertical="center" wrapText="1"/>
    </xf>
    <xf numFmtId="0" fontId="5" fillId="0" borderId="12" xfId="0" applyNumberFormat="1" applyFont="1" applyFill="1" applyBorder="1" applyAlignment="1">
      <alignment horizontal="center" vertical="center" wrapText="1"/>
    </xf>
    <xf numFmtId="0" fontId="5" fillId="0" borderId="13" xfId="0" applyNumberFormat="1" applyFont="1" applyFill="1" applyBorder="1" applyAlignment="1">
      <alignment horizontal="center" vertical="center" wrapText="1"/>
    </xf>
    <xf numFmtId="49" fontId="5" fillId="0" borderId="2" xfId="1" applyNumberFormat="1" applyFont="1" applyFill="1" applyBorder="1" applyAlignment="1">
      <alignment vertical="center" wrapText="1"/>
    </xf>
    <xf numFmtId="0" fontId="6" fillId="0" borderId="14" xfId="1" applyFont="1" applyFill="1" applyBorder="1" applyAlignment="1">
      <alignment horizontal="center" vertical="center" wrapText="1"/>
    </xf>
    <xf numFmtId="177" fontId="3" fillId="0" borderId="30" xfId="1" applyNumberFormat="1" applyFont="1" applyFill="1" applyBorder="1" applyAlignment="1">
      <alignment horizontal="right" vertical="center" shrinkToFit="1"/>
    </xf>
    <xf numFmtId="181" fontId="3" fillId="0" borderId="24" xfId="1" applyNumberFormat="1" applyFont="1" applyFill="1" applyBorder="1" applyAlignment="1">
      <alignment horizontal="right" vertical="center"/>
    </xf>
    <xf numFmtId="182" fontId="3" fillId="0" borderId="16" xfId="1" applyNumberFormat="1" applyFont="1" applyFill="1" applyBorder="1" applyAlignment="1">
      <alignment horizontal="right" vertical="center"/>
    </xf>
    <xf numFmtId="176" fontId="3" fillId="0" borderId="17" xfId="1" applyNumberFormat="1" applyFont="1" applyFill="1" applyBorder="1" applyAlignment="1">
      <alignment horizontal="right" vertical="center"/>
    </xf>
    <xf numFmtId="49" fontId="5" fillId="0" borderId="15" xfId="1" applyNumberFormat="1" applyFont="1" applyFill="1" applyBorder="1" applyAlignment="1">
      <alignment vertical="center" wrapText="1"/>
    </xf>
    <xf numFmtId="0" fontId="6" fillId="0" borderId="5" xfId="1" applyFont="1" applyFill="1" applyBorder="1" applyAlignment="1">
      <alignment horizontal="center" vertical="center" wrapText="1"/>
    </xf>
    <xf numFmtId="177" fontId="3" fillId="0" borderId="31" xfId="1" applyNumberFormat="1" applyFont="1" applyFill="1" applyBorder="1" applyAlignment="1">
      <alignment horizontal="right" vertical="center" shrinkToFit="1"/>
    </xf>
    <xf numFmtId="182" fontId="3" fillId="0" borderId="23" xfId="1" applyNumberFormat="1" applyFont="1" applyFill="1" applyBorder="1" applyAlignment="1">
      <alignment horizontal="right" vertical="center"/>
    </xf>
    <xf numFmtId="181" fontId="3" fillId="0" borderId="18" xfId="1" applyNumberFormat="1" applyFont="1" applyFill="1" applyBorder="1" applyAlignment="1">
      <alignment horizontal="right" vertical="center"/>
    </xf>
    <xf numFmtId="176" fontId="3" fillId="0" borderId="19" xfId="1" applyNumberFormat="1" applyFont="1" applyFill="1" applyBorder="1" applyAlignment="1">
      <alignment horizontal="right" vertical="center"/>
    </xf>
    <xf numFmtId="0" fontId="0" fillId="0" borderId="0" xfId="0" applyFill="1"/>
    <xf numFmtId="49" fontId="0" fillId="0" borderId="0" xfId="0" applyNumberFormat="1" applyFill="1"/>
    <xf numFmtId="49" fontId="6" fillId="2" borderId="32" xfId="1" applyNumberFormat="1" applyFont="1" applyFill="1" applyBorder="1" applyAlignment="1">
      <alignment vertical="center" wrapText="1"/>
    </xf>
    <xf numFmtId="185" fontId="9" fillId="2" borderId="32" xfId="1" applyNumberFormat="1" applyFont="1" applyFill="1" applyBorder="1" applyAlignment="1">
      <alignment horizontal="right" vertical="center"/>
    </xf>
    <xf numFmtId="185" fontId="9" fillId="7" borderId="32" xfId="1" applyNumberFormat="1" applyFont="1" applyFill="1" applyBorder="1" applyAlignment="1">
      <alignment horizontal="right" vertical="center"/>
    </xf>
    <xf numFmtId="185" fontId="9" fillId="2" borderId="36" xfId="1" applyNumberFormat="1" applyFont="1" applyFill="1" applyBorder="1" applyAlignment="1">
      <alignment horizontal="right" vertical="center"/>
    </xf>
    <xf numFmtId="185" fontId="9" fillId="7" borderId="36" xfId="1" applyNumberFormat="1" applyFont="1" applyFill="1" applyBorder="1" applyAlignment="1">
      <alignment horizontal="right" vertical="center"/>
    </xf>
    <xf numFmtId="185" fontId="9" fillId="2" borderId="35" xfId="1" applyNumberFormat="1" applyFont="1" applyFill="1" applyBorder="1" applyAlignment="1">
      <alignment horizontal="right" vertical="center"/>
    </xf>
    <xf numFmtId="185" fontId="9" fillId="7" borderId="35" xfId="1" applyNumberFormat="1" applyFont="1" applyFill="1" applyBorder="1" applyAlignment="1">
      <alignment horizontal="right" vertical="center"/>
    </xf>
    <xf numFmtId="176" fontId="6" fillId="0" borderId="0" xfId="0" applyNumberFormat="1" applyFont="1"/>
    <xf numFmtId="176" fontId="3" fillId="2" borderId="16" xfId="1" applyNumberFormat="1" applyFont="1" applyFill="1" applyBorder="1" applyAlignment="1">
      <alignment horizontal="right" vertical="center"/>
    </xf>
    <xf numFmtId="176" fontId="3" fillId="2" borderId="17" xfId="1" applyNumberFormat="1" applyFont="1" applyFill="1" applyBorder="1" applyAlignment="1">
      <alignment horizontal="right" vertical="center"/>
    </xf>
    <xf numFmtId="176" fontId="3" fillId="2" borderId="18" xfId="1" applyNumberFormat="1" applyFont="1" applyFill="1" applyBorder="1" applyAlignment="1">
      <alignment horizontal="right" vertical="center"/>
    </xf>
    <xf numFmtId="176" fontId="3" fillId="2" borderId="19" xfId="1" applyNumberFormat="1" applyFont="1" applyFill="1" applyBorder="1" applyAlignment="1">
      <alignment horizontal="right" vertical="center"/>
    </xf>
    <xf numFmtId="176" fontId="3" fillId="2" borderId="24" xfId="1" applyNumberFormat="1" applyFont="1" applyFill="1" applyBorder="1" applyAlignment="1">
      <alignment horizontal="right" vertical="center"/>
    </xf>
    <xf numFmtId="176" fontId="3" fillId="2" borderId="23" xfId="1" applyNumberFormat="1" applyFont="1" applyFill="1" applyBorder="1" applyAlignment="1">
      <alignment horizontal="right" vertical="center"/>
    </xf>
    <xf numFmtId="0" fontId="0" fillId="0" borderId="32" xfId="0" applyBorder="1"/>
    <xf numFmtId="0" fontId="10" fillId="0" borderId="32" xfId="0" applyFont="1" applyBorder="1" applyAlignment="1">
      <alignment horizontal="center" vertical="center" wrapText="1"/>
    </xf>
    <xf numFmtId="0" fontId="6" fillId="0" borderId="32" xfId="0" applyFont="1" applyBorder="1" applyAlignment="1">
      <alignment horizontal="center" vertical="center" wrapText="1"/>
    </xf>
    <xf numFmtId="176" fontId="6" fillId="0" borderId="32" xfId="0" applyNumberFormat="1" applyFont="1" applyBorder="1" applyAlignment="1">
      <alignment vertical="center"/>
    </xf>
    <xf numFmtId="49" fontId="6" fillId="2" borderId="32" xfId="1" applyNumberFormat="1" applyFont="1" applyFill="1" applyBorder="1" applyAlignment="1">
      <alignment horizontal="center" vertical="center" wrapText="1"/>
    </xf>
    <xf numFmtId="49" fontId="5" fillId="2" borderId="33" xfId="1" applyNumberFormat="1" applyFont="1" applyFill="1" applyBorder="1" applyAlignment="1">
      <alignment vertical="center" wrapText="1"/>
    </xf>
    <xf numFmtId="177" fontId="3" fillId="2" borderId="34" xfId="1" applyNumberFormat="1" applyFont="1" applyFill="1" applyBorder="1" applyAlignment="1">
      <alignment horizontal="right" vertical="center" shrinkToFit="1"/>
    </xf>
    <xf numFmtId="185" fontId="8" fillId="7" borderId="32" xfId="1" applyNumberFormat="1" applyFont="1" applyFill="1" applyBorder="1" applyAlignment="1">
      <alignment horizontal="center" vertical="center"/>
    </xf>
    <xf numFmtId="177" fontId="6" fillId="2" borderId="37" xfId="1" applyNumberFormat="1" applyFont="1" applyFill="1" applyBorder="1" applyAlignment="1">
      <alignment horizontal="center" vertical="center" wrapText="1"/>
    </xf>
    <xf numFmtId="177" fontId="6" fillId="2" borderId="34" xfId="1" applyNumberFormat="1" applyFont="1" applyFill="1" applyBorder="1" applyAlignment="1">
      <alignment horizontal="center" vertical="center" wrapText="1"/>
    </xf>
    <xf numFmtId="0" fontId="0" fillId="0" borderId="42" xfId="0" applyFont="1" applyBorder="1" applyAlignment="1"/>
    <xf numFmtId="185" fontId="9" fillId="2" borderId="42" xfId="1" applyNumberFormat="1" applyFont="1" applyFill="1" applyBorder="1" applyAlignment="1">
      <alignment horizontal="right" vertical="center"/>
    </xf>
    <xf numFmtId="49" fontId="6" fillId="2" borderId="42" xfId="1" applyNumberFormat="1" applyFont="1" applyFill="1" applyBorder="1" applyAlignment="1">
      <alignment horizontal="center" vertical="center" wrapText="1"/>
    </xf>
    <xf numFmtId="0" fontId="6" fillId="0" borderId="42" xfId="0" applyFont="1" applyBorder="1" applyAlignment="1">
      <alignment horizontal="center" vertical="center" wrapText="1"/>
    </xf>
    <xf numFmtId="0" fontId="6" fillId="0" borderId="32" xfId="0" applyFont="1" applyBorder="1"/>
    <xf numFmtId="176" fontId="0" fillId="0" borderId="32" xfId="0" applyNumberFormat="1" applyFont="1" applyBorder="1" applyAlignment="1">
      <alignment vertical="center"/>
    </xf>
    <xf numFmtId="0" fontId="10" fillId="0" borderId="0" xfId="1" applyNumberFormat="1" applyFont="1" applyFill="1">
      <alignment vertical="center"/>
    </xf>
    <xf numFmtId="0" fontId="10" fillId="0" borderId="0" xfId="1" applyFont="1" applyFill="1" applyBorder="1">
      <alignment vertical="center"/>
    </xf>
    <xf numFmtId="0" fontId="10" fillId="0" borderId="0" xfId="1" applyFont="1" applyFill="1">
      <alignment vertical="center"/>
    </xf>
    <xf numFmtId="0" fontId="10" fillId="0" borderId="0" xfId="1" applyFont="1" applyFill="1" applyBorder="1" applyAlignment="1">
      <alignment vertical="center"/>
    </xf>
    <xf numFmtId="178" fontId="10" fillId="0" borderId="0" xfId="1" applyNumberFormat="1" applyFont="1" applyFill="1">
      <alignment vertical="center"/>
    </xf>
    <xf numFmtId="0" fontId="6" fillId="0" borderId="0" xfId="1" applyFont="1" applyFill="1" applyBorder="1" applyAlignment="1">
      <alignment vertical="center" wrapText="1"/>
    </xf>
    <xf numFmtId="0" fontId="9" fillId="0" borderId="0" xfId="0" applyFont="1"/>
    <xf numFmtId="0" fontId="10" fillId="0" borderId="0" xfId="1" applyNumberFormat="1" applyFont="1" applyFill="1" applyAlignment="1">
      <alignment horizontal="center" vertical="center"/>
    </xf>
    <xf numFmtId="0" fontId="10" fillId="0" borderId="32" xfId="1" applyNumberFormat="1" applyFont="1" applyFill="1" applyBorder="1" applyAlignment="1">
      <alignment horizontal="center"/>
    </xf>
    <xf numFmtId="0" fontId="9" fillId="0" borderId="32" xfId="1" applyNumberFormat="1" applyFont="1" applyFill="1" applyBorder="1" applyAlignment="1">
      <alignment horizontal="left"/>
    </xf>
    <xf numFmtId="49" fontId="9" fillId="2" borderId="32" xfId="1" applyNumberFormat="1" applyFont="1" applyFill="1" applyBorder="1" applyAlignment="1">
      <alignment horizontal="center" vertical="center" wrapText="1"/>
    </xf>
    <xf numFmtId="49" fontId="9" fillId="2" borderId="44" xfId="1" applyNumberFormat="1" applyFont="1" applyFill="1" applyBorder="1" applyAlignment="1">
      <alignment horizontal="center" vertical="center" wrapText="1"/>
    </xf>
    <xf numFmtId="49" fontId="9" fillId="2" borderId="45" xfId="1" applyNumberFormat="1" applyFont="1" applyFill="1" applyBorder="1" applyAlignment="1">
      <alignment horizontal="center" vertical="center" wrapText="1"/>
    </xf>
    <xf numFmtId="185" fontId="9" fillId="2" borderId="44" xfId="1" applyNumberFormat="1" applyFont="1" applyFill="1" applyBorder="1" applyAlignment="1">
      <alignment horizontal="right" vertical="center"/>
    </xf>
    <xf numFmtId="185" fontId="9" fillId="2" borderId="45" xfId="1" applyNumberFormat="1" applyFont="1" applyFill="1" applyBorder="1" applyAlignment="1">
      <alignment horizontal="right" vertical="center"/>
    </xf>
    <xf numFmtId="185" fontId="9" fillId="0" borderId="45" xfId="1" applyNumberFormat="1" applyFont="1" applyFill="1" applyBorder="1" applyAlignment="1">
      <alignment horizontal="right" vertical="center"/>
    </xf>
    <xf numFmtId="185" fontId="9" fillId="2" borderId="46" xfId="1" applyNumberFormat="1" applyFont="1" applyFill="1" applyBorder="1" applyAlignment="1">
      <alignment horizontal="right" vertical="center"/>
    </xf>
    <xf numFmtId="49" fontId="0" fillId="2" borderId="46" xfId="1" applyNumberFormat="1" applyFont="1" applyFill="1" applyBorder="1" applyAlignment="1">
      <alignment horizontal="center" vertical="center" wrapText="1"/>
    </xf>
    <xf numFmtId="49" fontId="0" fillId="2" borderId="45" xfId="1" applyNumberFormat="1" applyFont="1" applyFill="1" applyBorder="1" applyAlignment="1">
      <alignment horizontal="center" vertical="center" wrapText="1"/>
    </xf>
    <xf numFmtId="0" fontId="3" fillId="0" borderId="0" xfId="1" applyNumberFormat="1" applyFont="1" applyFill="1" applyBorder="1" applyAlignment="1">
      <alignment horizontal="center" vertical="center"/>
    </xf>
    <xf numFmtId="0" fontId="3" fillId="0" borderId="0" xfId="1" applyNumberFormat="1" applyFont="1" applyFill="1" applyBorder="1">
      <alignment vertical="center"/>
    </xf>
    <xf numFmtId="181" fontId="3" fillId="2" borderId="24" xfId="1" applyNumberFormat="1" applyFont="1" applyFill="1" applyBorder="1" applyAlignment="1">
      <alignment horizontal="right" vertical="center"/>
    </xf>
    <xf numFmtId="182" fontId="3" fillId="2" borderId="17" xfId="1" applyNumberFormat="1" applyFont="1" applyFill="1" applyBorder="1" applyAlignment="1">
      <alignment horizontal="right" vertical="center"/>
    </xf>
    <xf numFmtId="182" fontId="3" fillId="2" borderId="24" xfId="1" applyNumberFormat="1" applyFont="1" applyFill="1" applyBorder="1" applyAlignment="1">
      <alignment horizontal="right" vertical="center"/>
    </xf>
    <xf numFmtId="181" fontId="3" fillId="2" borderId="17" xfId="1" applyNumberFormat="1" applyFont="1" applyFill="1" applyBorder="1" applyAlignment="1">
      <alignment horizontal="right" vertical="center"/>
    </xf>
    <xf numFmtId="0" fontId="3" fillId="0" borderId="27" xfId="1" applyFont="1" applyFill="1" applyBorder="1">
      <alignment vertical="center"/>
    </xf>
    <xf numFmtId="0" fontId="3" fillId="0" borderId="29" xfId="1" applyFont="1" applyFill="1" applyBorder="1">
      <alignment vertical="center"/>
    </xf>
    <xf numFmtId="0" fontId="5" fillId="2" borderId="47" xfId="1" applyFont="1" applyFill="1" applyBorder="1" applyAlignment="1">
      <alignment horizontal="center" vertical="center" wrapText="1"/>
    </xf>
    <xf numFmtId="0" fontId="3" fillId="0" borderId="9" xfId="1" applyFont="1" applyFill="1" applyBorder="1">
      <alignment vertical="center"/>
    </xf>
    <xf numFmtId="0" fontId="3" fillId="0" borderId="10" xfId="1" applyFont="1" applyFill="1" applyBorder="1">
      <alignment vertical="center"/>
    </xf>
    <xf numFmtId="0" fontId="5" fillId="2" borderId="48" xfId="1" applyFont="1" applyFill="1" applyBorder="1" applyAlignment="1">
      <alignment horizontal="center" vertical="center" wrapText="1"/>
    </xf>
    <xf numFmtId="0" fontId="3" fillId="0" borderId="3" xfId="1" applyFont="1" applyFill="1" applyBorder="1">
      <alignment vertical="center"/>
    </xf>
    <xf numFmtId="0" fontId="3" fillId="0" borderId="5" xfId="1" applyFont="1" applyFill="1" applyBorder="1">
      <alignment vertical="center"/>
    </xf>
    <xf numFmtId="0" fontId="5" fillId="2" borderId="14" xfId="1" applyFont="1" applyFill="1" applyBorder="1" applyAlignment="1">
      <alignment horizontal="center" vertical="center" wrapText="1"/>
    </xf>
    <xf numFmtId="0" fontId="5" fillId="2" borderId="5" xfId="1" applyFont="1" applyFill="1" applyBorder="1" applyAlignment="1">
      <alignment horizontal="center" vertical="center" wrapText="1"/>
    </xf>
    <xf numFmtId="183" fontId="3" fillId="3" borderId="19" xfId="1" applyNumberFormat="1" applyFont="1" applyFill="1" applyBorder="1" applyAlignment="1">
      <alignment horizontal="right" vertical="center"/>
    </xf>
    <xf numFmtId="0" fontId="3" fillId="0" borderId="0" xfId="2">
      <alignment vertical="center"/>
    </xf>
    <xf numFmtId="49" fontId="3" fillId="0" borderId="0" xfId="2" applyNumberFormat="1">
      <alignment vertical="center"/>
    </xf>
    <xf numFmtId="49" fontId="3" fillId="0" borderId="0" xfId="2" applyNumberFormat="1" applyAlignment="1">
      <alignment vertical="center" wrapText="1"/>
    </xf>
    <xf numFmtId="185" fontId="3" fillId="5" borderId="16" xfId="1" applyNumberFormat="1" applyFont="1" applyFill="1" applyBorder="1" applyAlignment="1">
      <alignment horizontal="right" vertical="center"/>
    </xf>
    <xf numFmtId="185" fontId="3" fillId="2" borderId="17" xfId="1" applyNumberFormat="1" applyFont="1" applyFill="1" applyBorder="1" applyAlignment="1">
      <alignment horizontal="right" vertical="center"/>
    </xf>
    <xf numFmtId="176" fontId="3" fillId="0" borderId="0" xfId="2" applyNumberFormat="1">
      <alignment vertical="center"/>
    </xf>
    <xf numFmtId="0" fontId="3" fillId="0" borderId="0" xfId="2" applyNumberFormat="1">
      <alignment vertical="center"/>
    </xf>
    <xf numFmtId="185" fontId="3" fillId="4" borderId="16" xfId="1" applyNumberFormat="1" applyFont="1" applyFill="1" applyBorder="1" applyAlignment="1">
      <alignment horizontal="right" vertical="center"/>
    </xf>
    <xf numFmtId="185" fontId="3" fillId="5" borderId="18" xfId="1" applyNumberFormat="1" applyFont="1" applyFill="1" applyBorder="1" applyAlignment="1">
      <alignment horizontal="right" vertical="center"/>
    </xf>
    <xf numFmtId="185" fontId="3" fillId="3" borderId="19" xfId="1" applyNumberFormat="1" applyFont="1" applyFill="1" applyBorder="1" applyAlignment="1">
      <alignment horizontal="right" vertical="center"/>
    </xf>
    <xf numFmtId="180" fontId="3" fillId="6" borderId="18" xfId="1" applyNumberFormat="1" applyFont="1" applyFill="1" applyBorder="1" applyAlignment="1">
      <alignment horizontal="right" vertical="center"/>
    </xf>
    <xf numFmtId="185" fontId="3" fillId="5" borderId="17" xfId="1" applyNumberFormat="1" applyFont="1" applyFill="1" applyBorder="1" applyAlignment="1">
      <alignment horizontal="right" vertical="center"/>
    </xf>
    <xf numFmtId="185" fontId="3" fillId="6" borderId="16" xfId="1" applyNumberFormat="1" applyFont="1" applyFill="1" applyBorder="1" applyAlignment="1">
      <alignment horizontal="right" vertical="center"/>
    </xf>
    <xf numFmtId="185" fontId="3" fillId="4" borderId="17" xfId="1" applyNumberFormat="1" applyFont="1" applyFill="1" applyBorder="1" applyAlignment="1">
      <alignment horizontal="right" vertical="center"/>
    </xf>
    <xf numFmtId="185" fontId="3" fillId="6" borderId="18" xfId="1" applyNumberFormat="1" applyFont="1" applyFill="1" applyBorder="1" applyAlignment="1">
      <alignment horizontal="right" vertical="center"/>
    </xf>
    <xf numFmtId="185" fontId="3" fillId="4" borderId="19" xfId="1" applyNumberFormat="1" applyFont="1" applyFill="1" applyBorder="1" applyAlignment="1">
      <alignment horizontal="right" vertical="center"/>
    </xf>
    <xf numFmtId="185" fontId="3" fillId="5" borderId="24" xfId="1" applyNumberFormat="1" applyFont="1" applyFill="1" applyBorder="1" applyAlignment="1">
      <alignment horizontal="right" vertical="center"/>
    </xf>
    <xf numFmtId="185" fontId="3" fillId="3" borderId="16" xfId="1" applyNumberFormat="1" applyFont="1" applyFill="1" applyBorder="1" applyAlignment="1">
      <alignment horizontal="right" vertical="center"/>
    </xf>
    <xf numFmtId="185" fontId="3" fillId="5" borderId="23" xfId="1" applyNumberFormat="1" applyFont="1" applyFill="1" applyBorder="1" applyAlignment="1">
      <alignment horizontal="right" vertical="center"/>
    </xf>
    <xf numFmtId="185" fontId="3" fillId="3" borderId="18" xfId="1" applyNumberFormat="1" applyFont="1" applyFill="1" applyBorder="1" applyAlignment="1">
      <alignment horizontal="right" vertical="center"/>
    </xf>
    <xf numFmtId="179" fontId="3" fillId="4" borderId="16" xfId="1" applyNumberFormat="1" applyFont="1" applyFill="1" applyBorder="1" applyAlignment="1">
      <alignment horizontal="right" vertical="center"/>
    </xf>
    <xf numFmtId="185" fontId="3" fillId="4" borderId="18" xfId="1" applyNumberFormat="1" applyFont="1" applyFill="1" applyBorder="1" applyAlignment="1">
      <alignment horizontal="right" vertical="center"/>
    </xf>
    <xf numFmtId="180" fontId="3" fillId="5" borderId="23" xfId="1" applyNumberFormat="1" applyFont="1" applyFill="1" applyBorder="1" applyAlignment="1">
      <alignment horizontal="right" vertical="center"/>
    </xf>
    <xf numFmtId="179" fontId="3" fillId="4" borderId="18" xfId="1" applyNumberFormat="1" applyFont="1" applyFill="1" applyBorder="1" applyAlignment="1">
      <alignment horizontal="right" vertical="center"/>
    </xf>
    <xf numFmtId="49" fontId="5" fillId="2" borderId="50" xfId="1" applyNumberFormat="1" applyFont="1" applyFill="1" applyBorder="1" applyAlignment="1">
      <alignment vertical="center" wrapText="1"/>
    </xf>
    <xf numFmtId="49" fontId="5" fillId="2" borderId="0" xfId="1" applyNumberFormat="1" applyFont="1" applyFill="1" applyBorder="1" applyAlignment="1">
      <alignment vertical="center" wrapText="1"/>
    </xf>
    <xf numFmtId="0" fontId="6" fillId="2" borderId="10" xfId="1" applyFont="1" applyFill="1" applyBorder="1" applyAlignment="1">
      <alignment horizontal="center" vertical="center" wrapText="1"/>
    </xf>
    <xf numFmtId="49" fontId="5" fillId="2" borderId="4" xfId="1" applyNumberFormat="1" applyFont="1" applyFill="1" applyBorder="1" applyAlignment="1">
      <alignment vertical="center" wrapText="1"/>
    </xf>
    <xf numFmtId="0" fontId="5" fillId="2" borderId="10" xfId="1" applyFont="1" applyFill="1" applyBorder="1" applyAlignment="1">
      <alignment horizontal="center" vertical="center" wrapText="1"/>
    </xf>
    <xf numFmtId="176" fontId="3" fillId="5" borderId="17" xfId="1" applyNumberFormat="1" applyFont="1" applyFill="1" applyBorder="1" applyAlignment="1">
      <alignment horizontal="right" vertical="center"/>
    </xf>
    <xf numFmtId="49" fontId="0" fillId="0" borderId="0" xfId="0" applyNumberFormat="1" applyAlignment="1">
      <alignment vertical="center"/>
    </xf>
    <xf numFmtId="176" fontId="0" fillId="0" borderId="0" xfId="0" applyNumberFormat="1" applyAlignment="1">
      <alignment vertical="center"/>
    </xf>
    <xf numFmtId="0" fontId="11" fillId="0" borderId="0" xfId="0" applyFont="1"/>
    <xf numFmtId="176" fontId="3" fillId="5" borderId="24" xfId="1" applyNumberFormat="1" applyFont="1" applyFill="1" applyBorder="1" applyAlignment="1">
      <alignment horizontal="right" vertical="center"/>
    </xf>
    <xf numFmtId="0" fontId="10" fillId="0" borderId="0" xfId="1" applyFont="1" applyFill="1" applyAlignment="1">
      <alignment horizontal="right" vertical="center"/>
    </xf>
    <xf numFmtId="0" fontId="10" fillId="0" borderId="0" xfId="1" applyNumberFormat="1" applyFont="1" applyFill="1" applyBorder="1" applyAlignment="1">
      <alignment horizontal="center" vertical="center"/>
    </xf>
    <xf numFmtId="0" fontId="10" fillId="0" borderId="0" xfId="1" applyNumberFormat="1" applyFont="1" applyFill="1" applyBorder="1">
      <alignment vertical="center"/>
    </xf>
    <xf numFmtId="0" fontId="6" fillId="0" borderId="0" xfId="1" applyFont="1" applyFill="1" applyBorder="1" applyAlignment="1">
      <alignment horizontal="right" vertical="center" wrapText="1"/>
    </xf>
    <xf numFmtId="49" fontId="6" fillId="2" borderId="33" xfId="1" applyNumberFormat="1" applyFont="1" applyFill="1" applyBorder="1" applyAlignment="1">
      <alignment vertical="center"/>
    </xf>
    <xf numFmtId="177" fontId="10" fillId="2" borderId="34" xfId="1" applyNumberFormat="1" applyFont="1" applyFill="1" applyBorder="1" applyAlignment="1">
      <alignment horizontal="right" vertical="center" shrinkToFit="1"/>
    </xf>
    <xf numFmtId="185" fontId="9" fillId="0" borderId="32" xfId="1" applyNumberFormat="1" applyFont="1" applyFill="1" applyBorder="1" applyAlignment="1">
      <alignment horizontal="right" vertical="center"/>
    </xf>
    <xf numFmtId="49" fontId="6" fillId="2" borderId="33" xfId="1" applyNumberFormat="1" applyFont="1" applyFill="1" applyBorder="1" applyAlignment="1">
      <alignment vertical="center" wrapText="1"/>
    </xf>
    <xf numFmtId="49" fontId="6" fillId="2" borderId="52" xfId="1" applyNumberFormat="1" applyFont="1" applyFill="1" applyBorder="1" applyAlignment="1">
      <alignment vertical="center" wrapText="1"/>
    </xf>
    <xf numFmtId="177" fontId="10" fillId="2" borderId="53" xfId="1" applyNumberFormat="1" applyFont="1" applyFill="1" applyBorder="1" applyAlignment="1">
      <alignment horizontal="right" vertical="center" shrinkToFit="1"/>
    </xf>
    <xf numFmtId="185" fontId="9" fillId="0" borderId="36" xfId="1" applyNumberFormat="1" applyFont="1" applyFill="1" applyBorder="1" applyAlignment="1">
      <alignment horizontal="right" vertical="center"/>
    </xf>
    <xf numFmtId="49" fontId="6" fillId="2" borderId="54" xfId="1" applyNumberFormat="1" applyFont="1" applyFill="1" applyBorder="1" applyAlignment="1">
      <alignment vertical="center"/>
    </xf>
    <xf numFmtId="177" fontId="10" fillId="2" borderId="37" xfId="1" applyNumberFormat="1" applyFont="1" applyFill="1" applyBorder="1" applyAlignment="1">
      <alignment horizontal="right" vertical="center" shrinkToFit="1"/>
    </xf>
    <xf numFmtId="185" fontId="9" fillId="0" borderId="35" xfId="1" applyNumberFormat="1" applyFont="1" applyFill="1" applyBorder="1" applyAlignment="1">
      <alignment horizontal="right" vertical="center"/>
    </xf>
    <xf numFmtId="184" fontId="3" fillId="6" borderId="16" xfId="1" applyNumberFormat="1" applyFont="1" applyFill="1" applyBorder="1" applyAlignment="1">
      <alignment horizontal="right" vertical="center"/>
    </xf>
    <xf numFmtId="179" fontId="3" fillId="3" borderId="17" xfId="1" applyNumberFormat="1" applyFont="1" applyFill="1" applyBorder="1" applyAlignment="1">
      <alignment horizontal="right" vertical="center"/>
    </xf>
    <xf numFmtId="176" fontId="3" fillId="3" borderId="24" xfId="1" applyNumberFormat="1" applyFont="1" applyFill="1" applyBorder="1" applyAlignment="1">
      <alignment horizontal="right" vertical="center"/>
    </xf>
    <xf numFmtId="0" fontId="0" fillId="0" borderId="0" xfId="0" applyNumberFormat="1"/>
    <xf numFmtId="180" fontId="3" fillId="6" borderId="17" xfId="1" applyNumberFormat="1" applyFont="1" applyFill="1" applyBorder="1" applyAlignment="1">
      <alignment horizontal="right" vertical="center"/>
    </xf>
    <xf numFmtId="183" fontId="3" fillId="2" borderId="17" xfId="1" applyNumberFormat="1" applyFont="1" applyFill="1" applyBorder="1" applyAlignment="1">
      <alignment horizontal="right" vertical="center"/>
    </xf>
    <xf numFmtId="183" fontId="3" fillId="3" borderId="16" xfId="1" applyNumberFormat="1" applyFont="1" applyFill="1" applyBorder="1" applyAlignment="1">
      <alignment horizontal="right" vertical="center"/>
    </xf>
    <xf numFmtId="184" fontId="3" fillId="5" borderId="17" xfId="1" applyNumberFormat="1" applyFont="1" applyFill="1" applyBorder="1" applyAlignment="1">
      <alignment horizontal="right" vertical="center"/>
    </xf>
    <xf numFmtId="180" fontId="3" fillId="6" borderId="16" xfId="1" applyNumberFormat="1" applyFont="1" applyFill="1" applyBorder="1" applyAlignment="1">
      <alignment horizontal="right" vertical="center"/>
    </xf>
    <xf numFmtId="49" fontId="5" fillId="2" borderId="28" xfId="1" applyNumberFormat="1" applyFont="1" applyFill="1" applyBorder="1" applyAlignment="1">
      <alignment vertical="center"/>
    </xf>
    <xf numFmtId="179" fontId="3" fillId="4" borderId="24" xfId="1" applyNumberFormat="1" applyFont="1" applyFill="1" applyBorder="1" applyAlignment="1">
      <alignment horizontal="right" vertical="center"/>
    </xf>
    <xf numFmtId="183" fontId="3" fillId="3" borderId="24" xfId="1" applyNumberFormat="1" applyFont="1" applyFill="1" applyBorder="1" applyAlignment="1">
      <alignment horizontal="right" vertical="center"/>
    </xf>
    <xf numFmtId="184" fontId="3" fillId="5" borderId="23" xfId="1" applyNumberFormat="1" applyFont="1" applyFill="1" applyBorder="1" applyAlignment="1">
      <alignment horizontal="right" vertical="center"/>
    </xf>
    <xf numFmtId="0" fontId="13" fillId="0" borderId="43" xfId="2" applyNumberFormat="1" applyFont="1" applyBorder="1">
      <alignment vertical="center"/>
    </xf>
    <xf numFmtId="0" fontId="13" fillId="0" borderId="2" xfId="2" applyNumberFormat="1" applyFont="1" applyBorder="1">
      <alignment vertical="center"/>
    </xf>
    <xf numFmtId="0" fontId="13" fillId="0" borderId="47" xfId="2" applyNumberFormat="1" applyFont="1" applyBorder="1">
      <alignment vertical="center"/>
    </xf>
    <xf numFmtId="0" fontId="13" fillId="0" borderId="9" xfId="2" applyNumberFormat="1" applyFont="1" applyBorder="1">
      <alignment vertical="center"/>
    </xf>
    <xf numFmtId="0" fontId="13" fillId="0" borderId="0" xfId="2" applyNumberFormat="1" applyFont="1" applyBorder="1" applyAlignment="1">
      <alignment vertical="center" wrapText="1"/>
    </xf>
    <xf numFmtId="0" fontId="13" fillId="0" borderId="10" xfId="2" applyNumberFormat="1" applyFont="1" applyBorder="1">
      <alignment vertical="center"/>
    </xf>
    <xf numFmtId="49" fontId="3" fillId="8" borderId="25" xfId="2" applyNumberFormat="1" applyFill="1" applyBorder="1" applyAlignment="1">
      <alignment vertical="center" wrapText="1"/>
    </xf>
    <xf numFmtId="49" fontId="3" fillId="8" borderId="12" xfId="2" applyNumberFormat="1" applyFill="1" applyBorder="1" applyAlignment="1">
      <alignment vertical="center" wrapText="1"/>
    </xf>
    <xf numFmtId="49" fontId="3" fillId="8" borderId="13" xfId="2" applyNumberFormat="1" applyFill="1" applyBorder="1" applyAlignment="1">
      <alignment vertical="center" wrapText="1"/>
    </xf>
    <xf numFmtId="0" fontId="13" fillId="0" borderId="3" xfId="2" applyNumberFormat="1" applyFont="1" applyBorder="1">
      <alignment vertical="center"/>
    </xf>
    <xf numFmtId="0" fontId="13" fillId="0" borderId="4" xfId="2" applyNumberFormat="1" applyFont="1" applyBorder="1">
      <alignment vertical="center"/>
    </xf>
    <xf numFmtId="0" fontId="13" fillId="0" borderId="5" xfId="2" applyNumberFormat="1" applyFont="1" applyBorder="1">
      <alignment vertical="center"/>
    </xf>
    <xf numFmtId="49" fontId="3" fillId="8" borderId="49" xfId="2" applyNumberFormat="1" applyFill="1" applyBorder="1" applyAlignment="1">
      <alignment horizontal="center" vertical="center" wrapText="1"/>
    </xf>
    <xf numFmtId="49" fontId="3" fillId="8" borderId="12" xfId="2" applyNumberFormat="1" applyFill="1" applyBorder="1" applyAlignment="1">
      <alignment horizontal="center" vertical="center" wrapText="1"/>
    </xf>
    <xf numFmtId="49" fontId="3" fillId="8" borderId="13" xfId="2" applyNumberFormat="1" applyFill="1" applyBorder="1" applyAlignment="1">
      <alignment horizontal="center" vertical="center" wrapText="1"/>
    </xf>
    <xf numFmtId="186" fontId="3" fillId="9" borderId="1" xfId="2" applyNumberFormat="1" applyFill="1" applyBorder="1">
      <alignment vertical="center"/>
    </xf>
    <xf numFmtId="176" fontId="3" fillId="0" borderId="20" xfId="2" applyNumberFormat="1" applyBorder="1">
      <alignment vertical="center"/>
    </xf>
    <xf numFmtId="176" fontId="3" fillId="0" borderId="21" xfId="2" applyNumberFormat="1" applyBorder="1">
      <alignment vertical="center"/>
    </xf>
    <xf numFmtId="49" fontId="3" fillId="8" borderId="2" xfId="2" applyNumberFormat="1" applyFill="1" applyBorder="1" applyAlignment="1">
      <alignment vertical="center" wrapText="1"/>
    </xf>
    <xf numFmtId="49" fontId="3" fillId="8" borderId="14" xfId="2" applyNumberFormat="1" applyFill="1" applyBorder="1" applyAlignment="1">
      <alignment horizontal="center" vertical="center"/>
    </xf>
    <xf numFmtId="186" fontId="3" fillId="9" borderId="56" xfId="2" applyNumberFormat="1" applyFill="1" applyBorder="1">
      <alignment vertical="center"/>
    </xf>
    <xf numFmtId="181" fontId="3" fillId="0" borderId="57" xfId="2" applyNumberFormat="1" applyBorder="1">
      <alignment vertical="center"/>
    </xf>
    <xf numFmtId="181" fontId="3" fillId="4" borderId="57" xfId="2" applyNumberFormat="1" applyFill="1" applyBorder="1">
      <alignment vertical="center"/>
    </xf>
    <xf numFmtId="182" fontId="3" fillId="0" borderId="57" xfId="2" applyNumberFormat="1" applyBorder="1">
      <alignment vertical="center"/>
    </xf>
    <xf numFmtId="182" fontId="3" fillId="6" borderId="58" xfId="2" applyNumberFormat="1" applyFill="1" applyBorder="1">
      <alignment vertical="center"/>
    </xf>
    <xf numFmtId="49" fontId="3" fillId="8" borderId="50" xfId="2" applyNumberFormat="1" applyFill="1" applyBorder="1" applyAlignment="1">
      <alignment vertical="center" wrapText="1"/>
    </xf>
    <xf numFmtId="49" fontId="3" fillId="8" borderId="10" xfId="2" applyNumberFormat="1" applyFill="1" applyBorder="1" applyAlignment="1">
      <alignment horizontal="center" vertical="center"/>
    </xf>
    <xf numFmtId="186" fontId="3" fillId="9" borderId="30" xfId="2" applyNumberFormat="1" applyFill="1" applyBorder="1">
      <alignment vertical="center"/>
    </xf>
    <xf numFmtId="182" fontId="3" fillId="0" borderId="16" xfId="2" applyNumberFormat="1" applyBorder="1">
      <alignment vertical="center"/>
    </xf>
    <xf numFmtId="182" fontId="3" fillId="5" borderId="16" xfId="2" applyNumberFormat="1" applyFill="1" applyBorder="1">
      <alignment vertical="center"/>
    </xf>
    <xf numFmtId="181" fontId="3" fillId="0" borderId="16" xfId="2" applyNumberFormat="1" applyBorder="1">
      <alignment vertical="center"/>
    </xf>
    <xf numFmtId="181" fontId="3" fillId="3" borderId="17" xfId="2" applyNumberFormat="1" applyFill="1" applyBorder="1">
      <alignment vertical="center"/>
    </xf>
    <xf numFmtId="49" fontId="3" fillId="8" borderId="4" xfId="2" applyNumberFormat="1" applyFill="1" applyBorder="1" applyAlignment="1">
      <alignment vertical="center" wrapText="1"/>
    </xf>
    <xf numFmtId="49" fontId="3" fillId="8" borderId="48" xfId="2" applyNumberFormat="1" applyFill="1" applyBorder="1" applyAlignment="1">
      <alignment horizontal="center" vertical="center"/>
    </xf>
    <xf numFmtId="186" fontId="3" fillId="9" borderId="59" xfId="2" applyNumberFormat="1" applyFill="1" applyBorder="1">
      <alignment vertical="center"/>
    </xf>
    <xf numFmtId="176" fontId="3" fillId="0" borderId="60" xfId="2" applyNumberFormat="1" applyBorder="1">
      <alignment vertical="center"/>
    </xf>
    <xf numFmtId="180" fontId="3" fillId="5" borderId="60" xfId="2" applyNumberFormat="1" applyFill="1" applyBorder="1">
      <alignment vertical="center"/>
    </xf>
    <xf numFmtId="181" fontId="3" fillId="3" borderId="61" xfId="2" applyNumberFormat="1" applyFill="1" applyBorder="1">
      <alignment vertical="center"/>
    </xf>
    <xf numFmtId="176" fontId="3" fillId="0" borderId="57" xfId="2" applyNumberFormat="1" applyBorder="1">
      <alignment vertical="center"/>
    </xf>
    <xf numFmtId="176" fontId="3" fillId="5" borderId="57" xfId="2" applyNumberFormat="1" applyFill="1" applyBorder="1">
      <alignment vertical="center"/>
    </xf>
    <xf numFmtId="176" fontId="3" fillId="5" borderId="58" xfId="2" applyNumberFormat="1" applyFill="1" applyBorder="1">
      <alignment vertical="center"/>
    </xf>
    <xf numFmtId="176" fontId="3" fillId="0" borderId="16" xfId="2" applyNumberFormat="1" applyBorder="1">
      <alignment vertical="center"/>
    </xf>
    <xf numFmtId="179" fontId="3" fillId="0" borderId="16" xfId="2" applyNumberFormat="1" applyBorder="1">
      <alignment vertical="center"/>
    </xf>
    <xf numFmtId="176" fontId="3" fillId="0" borderId="17" xfId="2" applyNumberFormat="1" applyBorder="1">
      <alignment vertical="center"/>
    </xf>
    <xf numFmtId="176" fontId="3" fillId="0" borderId="61" xfId="2" applyNumberFormat="1" applyBorder="1">
      <alignment vertical="center"/>
    </xf>
    <xf numFmtId="183" fontId="3" fillId="3" borderId="57" xfId="2" applyNumberFormat="1" applyFill="1" applyBorder="1">
      <alignment vertical="center"/>
    </xf>
    <xf numFmtId="184" fontId="3" fillId="5" borderId="58" xfId="2" applyNumberFormat="1" applyFill="1" applyBorder="1">
      <alignment vertical="center"/>
    </xf>
    <xf numFmtId="186" fontId="3" fillId="9" borderId="31" xfId="2" applyNumberFormat="1" applyFill="1" applyBorder="1">
      <alignment vertical="center"/>
    </xf>
    <xf numFmtId="176" fontId="3" fillId="0" borderId="18" xfId="2" applyNumberFormat="1" applyBorder="1">
      <alignment vertical="center"/>
    </xf>
    <xf numFmtId="176" fontId="3" fillId="0" borderId="19" xfId="2" applyNumberFormat="1" applyBorder="1">
      <alignment vertical="center"/>
    </xf>
    <xf numFmtId="49" fontId="9" fillId="2" borderId="42" xfId="1" applyNumberFormat="1" applyFont="1" applyFill="1" applyBorder="1" applyAlignment="1">
      <alignment horizontal="center" vertical="center" wrapText="1"/>
    </xf>
    <xf numFmtId="49" fontId="9" fillId="2" borderId="63" xfId="1" applyNumberFormat="1" applyFont="1" applyFill="1" applyBorder="1" applyAlignment="1">
      <alignment vertical="center" wrapText="1"/>
    </xf>
    <xf numFmtId="177" fontId="10" fillId="2" borderId="64" xfId="1" applyNumberFormat="1" applyFont="1" applyFill="1" applyBorder="1" applyAlignment="1">
      <alignment horizontal="right" vertical="center"/>
    </xf>
    <xf numFmtId="185" fontId="9" fillId="0" borderId="42" xfId="1" applyNumberFormat="1" applyFont="1" applyFill="1" applyBorder="1" applyAlignment="1">
      <alignment horizontal="right" vertical="center"/>
    </xf>
    <xf numFmtId="176" fontId="3" fillId="0" borderId="58" xfId="2" applyNumberFormat="1" applyBorder="1">
      <alignment vertical="center"/>
    </xf>
    <xf numFmtId="49" fontId="3" fillId="8" borderId="15" xfId="2" applyNumberFormat="1" applyFill="1" applyBorder="1" applyAlignment="1">
      <alignment vertical="center" wrapText="1"/>
    </xf>
    <xf numFmtId="49" fontId="3" fillId="8" borderId="5" xfId="2" applyNumberFormat="1" applyFill="1" applyBorder="1" applyAlignment="1">
      <alignment horizontal="center" vertical="center"/>
    </xf>
    <xf numFmtId="182" fontId="3" fillId="0" borderId="60" xfId="2" applyNumberFormat="1" applyBorder="1">
      <alignment vertical="center"/>
    </xf>
    <xf numFmtId="183" fontId="3" fillId="0" borderId="60" xfId="2" applyNumberFormat="1" applyBorder="1">
      <alignment vertical="center"/>
    </xf>
    <xf numFmtId="179" fontId="3" fillId="0" borderId="61" xfId="2" applyNumberFormat="1" applyBorder="1">
      <alignment vertical="center"/>
    </xf>
    <xf numFmtId="49" fontId="3" fillId="8" borderId="47" xfId="2" applyNumberFormat="1" applyFill="1" applyBorder="1" applyAlignment="1">
      <alignment horizontal="center" vertical="center"/>
    </xf>
    <xf numFmtId="176" fontId="3" fillId="5" borderId="60" xfId="2" applyNumberFormat="1" applyFill="1" applyBorder="1">
      <alignment vertical="center"/>
    </xf>
    <xf numFmtId="176" fontId="3" fillId="3" borderId="57" xfId="2" applyNumberFormat="1" applyFill="1" applyBorder="1">
      <alignment vertical="center"/>
    </xf>
    <xf numFmtId="184" fontId="3" fillId="5" borderId="18" xfId="2" applyNumberFormat="1" applyFill="1" applyBorder="1">
      <alignment vertical="center"/>
    </xf>
    <xf numFmtId="176" fontId="9" fillId="2" borderId="42" xfId="1" applyNumberFormat="1" applyFont="1" applyFill="1" applyBorder="1" applyAlignment="1">
      <alignment horizontal="right" vertical="center" wrapText="1"/>
    </xf>
    <xf numFmtId="0" fontId="3" fillId="0" borderId="0" xfId="1" applyNumberFormat="1" applyFont="1" applyFill="1" applyBorder="1" applyAlignment="1">
      <alignment horizontal="left"/>
    </xf>
    <xf numFmtId="49" fontId="6" fillId="2" borderId="34" xfId="1" applyNumberFormat="1" applyFont="1" applyFill="1" applyBorder="1" applyAlignment="1">
      <alignment horizontal="center" vertical="center" wrapText="1"/>
    </xf>
    <xf numFmtId="0" fontId="3" fillId="0" borderId="0" xfId="1" applyNumberFormat="1" applyFont="1" applyFill="1" applyBorder="1" applyAlignment="1">
      <alignment horizontal="left"/>
    </xf>
    <xf numFmtId="0" fontId="9" fillId="0" borderId="33" xfId="1" applyNumberFormat="1" applyFont="1" applyFill="1" applyBorder="1" applyAlignment="1">
      <alignment horizontal="left"/>
    </xf>
    <xf numFmtId="49" fontId="9" fillId="2" borderId="33" xfId="1" applyNumberFormat="1" applyFont="1" applyFill="1" applyBorder="1" applyAlignment="1">
      <alignment vertical="center" wrapText="1"/>
    </xf>
    <xf numFmtId="176" fontId="9" fillId="2" borderId="34" xfId="1" applyNumberFormat="1" applyFont="1" applyFill="1" applyBorder="1" applyAlignment="1">
      <alignment horizontal="right" vertical="center"/>
    </xf>
    <xf numFmtId="49" fontId="6" fillId="2" borderId="45" xfId="1" applyNumberFormat="1" applyFont="1" applyFill="1" applyBorder="1" applyAlignment="1">
      <alignment horizontal="center" vertical="center" wrapText="1"/>
    </xf>
    <xf numFmtId="176" fontId="9" fillId="2" borderId="45" xfId="1" applyNumberFormat="1" applyFont="1" applyFill="1" applyBorder="1" applyAlignment="1">
      <alignment horizontal="right" vertical="center"/>
    </xf>
    <xf numFmtId="176" fontId="3" fillId="0" borderId="0" xfId="1" applyNumberFormat="1" applyFont="1" applyFill="1">
      <alignment vertical="center"/>
    </xf>
    <xf numFmtId="176" fontId="9" fillId="2" borderId="33" xfId="1" applyNumberFormat="1" applyFont="1" applyFill="1" applyBorder="1" applyAlignment="1">
      <alignment horizontal="right" vertical="center"/>
    </xf>
    <xf numFmtId="0" fontId="6" fillId="0" borderId="33" xfId="0" applyFont="1" applyBorder="1" applyAlignment="1">
      <alignment vertical="center" wrapText="1"/>
    </xf>
    <xf numFmtId="0" fontId="6" fillId="0" borderId="34" xfId="0" applyFont="1" applyBorder="1" applyAlignment="1">
      <alignment vertical="center" wrapText="1"/>
    </xf>
    <xf numFmtId="0" fontId="6" fillId="0" borderId="45" xfId="0" applyFont="1" applyBorder="1" applyAlignment="1">
      <alignment vertical="center" wrapText="1"/>
    </xf>
    <xf numFmtId="176" fontId="6" fillId="0" borderId="33" xfId="0" applyNumberFormat="1" applyFont="1" applyBorder="1" applyAlignment="1">
      <alignment horizontal="right"/>
    </xf>
    <xf numFmtId="176" fontId="6" fillId="0" borderId="45" xfId="0" applyNumberFormat="1" applyFont="1" applyBorder="1" applyAlignment="1">
      <alignment horizontal="right"/>
    </xf>
    <xf numFmtId="176" fontId="6" fillId="0" borderId="34" xfId="0" applyNumberFormat="1" applyFont="1" applyBorder="1" applyAlignment="1">
      <alignment horizontal="right"/>
    </xf>
    <xf numFmtId="177" fontId="0" fillId="2" borderId="34" xfId="1" applyNumberFormat="1" applyFont="1" applyFill="1" applyBorder="1" applyAlignment="1">
      <alignment horizontal="right" vertical="center" shrinkToFit="1"/>
    </xf>
    <xf numFmtId="49" fontId="9" fillId="2" borderId="33" xfId="1" applyNumberFormat="1" applyFont="1" applyFill="1" applyBorder="1" applyAlignment="1">
      <alignment horizontal="center" vertical="center" wrapText="1"/>
    </xf>
    <xf numFmtId="49" fontId="9" fillId="2" borderId="34" xfId="1" applyNumberFormat="1" applyFont="1" applyFill="1" applyBorder="1" applyAlignment="1">
      <alignment horizontal="center" vertical="center" wrapText="1"/>
    </xf>
    <xf numFmtId="177" fontId="10" fillId="2" borderId="74" xfId="1" applyNumberFormat="1" applyFont="1" applyFill="1" applyBorder="1" applyAlignment="1">
      <alignment horizontal="right" vertical="center"/>
    </xf>
    <xf numFmtId="185" fontId="9" fillId="0" borderId="76" xfId="1" applyNumberFormat="1" applyFont="1" applyFill="1" applyBorder="1" applyAlignment="1">
      <alignment horizontal="right" vertical="center"/>
    </xf>
    <xf numFmtId="49" fontId="9" fillId="2" borderId="78" xfId="1" applyNumberFormat="1" applyFont="1" applyFill="1" applyBorder="1" applyAlignment="1">
      <alignment horizontal="center" vertical="center" wrapText="1"/>
    </xf>
    <xf numFmtId="49" fontId="0" fillId="2" borderId="78" xfId="1" applyNumberFormat="1" applyFont="1" applyFill="1" applyBorder="1" applyAlignment="1">
      <alignment horizontal="center" vertical="center" wrapText="1"/>
    </xf>
    <xf numFmtId="177" fontId="10" fillId="2" borderId="79" xfId="1" applyNumberFormat="1" applyFont="1" applyFill="1" applyBorder="1" applyAlignment="1">
      <alignment horizontal="right" vertical="center"/>
    </xf>
    <xf numFmtId="185" fontId="9" fillId="0" borderId="73" xfId="1" applyNumberFormat="1" applyFont="1" applyFill="1" applyBorder="1" applyAlignment="1">
      <alignment horizontal="right" vertical="center"/>
    </xf>
    <xf numFmtId="0" fontId="8" fillId="0" borderId="0" xfId="3" applyFont="1">
      <alignment vertical="center"/>
    </xf>
    <xf numFmtId="0" fontId="8" fillId="0" borderId="32" xfId="3" applyFont="1" applyBorder="1" applyAlignment="1">
      <alignment horizontal="center" vertical="center"/>
    </xf>
    <xf numFmtId="0" fontId="16" fillId="0" borderId="32" xfId="4" applyFont="1" applyBorder="1" applyProtection="1">
      <alignment vertical="center"/>
      <protection locked="0"/>
    </xf>
    <xf numFmtId="0" fontId="8" fillId="0" borderId="32" xfId="3" applyFont="1" applyBorder="1">
      <alignment vertical="center"/>
    </xf>
    <xf numFmtId="176" fontId="8" fillId="0" borderId="32" xfId="3" applyNumberFormat="1" applyFont="1" applyBorder="1">
      <alignment vertical="center"/>
    </xf>
    <xf numFmtId="0" fontId="16" fillId="0" borderId="84" xfId="4" applyFont="1" applyBorder="1" applyProtection="1">
      <alignment vertical="center"/>
      <protection locked="0"/>
    </xf>
    <xf numFmtId="176" fontId="8" fillId="0" borderId="0" xfId="3" applyNumberFormat="1" applyFont="1">
      <alignment vertical="center"/>
    </xf>
    <xf numFmtId="0" fontId="2" fillId="0" borderId="0" xfId="3">
      <alignment vertical="center"/>
    </xf>
    <xf numFmtId="0" fontId="2" fillId="0" borderId="0" xfId="3" applyAlignment="1">
      <alignment vertical="center" wrapText="1"/>
    </xf>
    <xf numFmtId="0" fontId="8" fillId="0" borderId="32" xfId="3" applyFont="1" applyBorder="1" applyAlignment="1">
      <alignment horizontal="center" vertical="center" wrapText="1"/>
    </xf>
    <xf numFmtId="187" fontId="8" fillId="0" borderId="32" xfId="3" applyNumberFormat="1" applyFont="1" applyBorder="1" applyAlignment="1">
      <alignment horizontal="center" vertical="center"/>
    </xf>
    <xf numFmtId="0" fontId="17" fillId="0" borderId="32" xfId="4" applyFont="1" applyBorder="1" applyAlignment="1" applyProtection="1">
      <alignment horizontal="center" vertical="center"/>
      <protection locked="0"/>
    </xf>
    <xf numFmtId="188" fontId="8" fillId="0" borderId="32" xfId="3" applyNumberFormat="1" applyFont="1" applyBorder="1" applyAlignment="1">
      <alignment horizontal="center" vertical="center"/>
    </xf>
    <xf numFmtId="0" fontId="16" fillId="0" borderId="85" xfId="4" applyFont="1" applyBorder="1" applyProtection="1">
      <alignment vertical="center"/>
      <protection locked="0"/>
    </xf>
    <xf numFmtId="176" fontId="2" fillId="0" borderId="0" xfId="3" applyNumberFormat="1">
      <alignment vertical="center"/>
    </xf>
    <xf numFmtId="0" fontId="16" fillId="0" borderId="0" xfId="4" applyFont="1" applyBorder="1" applyProtection="1">
      <alignment vertical="center"/>
      <protection locked="0"/>
    </xf>
    <xf numFmtId="0" fontId="18" fillId="0" borderId="0" xfId="3" applyFont="1">
      <alignment vertical="center"/>
    </xf>
    <xf numFmtId="49" fontId="5" fillId="2" borderId="27" xfId="1" applyNumberFormat="1" applyFont="1" applyFill="1" applyBorder="1" applyAlignment="1">
      <alignment horizontal="center" vertical="center" wrapText="1"/>
    </xf>
    <xf numFmtId="49" fontId="5" fillId="2" borderId="28" xfId="1" applyNumberFormat="1" applyFont="1" applyFill="1" applyBorder="1" applyAlignment="1">
      <alignment horizontal="center" vertical="center" wrapText="1"/>
    </xf>
    <xf numFmtId="49" fontId="5" fillId="2" borderId="25" xfId="1" applyNumberFormat="1" applyFont="1" applyFill="1" applyBorder="1" applyAlignment="1">
      <alignment horizontal="center" vertical="center" textRotation="255" wrapText="1"/>
    </xf>
    <xf numFmtId="49" fontId="5" fillId="2" borderId="26" xfId="1" applyNumberFormat="1" applyFont="1" applyFill="1" applyBorder="1" applyAlignment="1">
      <alignment horizontal="center" vertical="center" textRotation="255" wrapText="1"/>
    </xf>
    <xf numFmtId="0" fontId="1" fillId="0" borderId="0" xfId="2" applyFont="1" applyBorder="1" applyAlignment="1">
      <alignment horizontal="left" vertical="center" wrapText="1"/>
    </xf>
    <xf numFmtId="0" fontId="8" fillId="0" borderId="36" xfId="3" applyFont="1" applyBorder="1" applyAlignment="1">
      <alignment horizontal="center" vertical="center" wrapText="1"/>
    </xf>
    <xf numFmtId="0" fontId="8" fillId="0" borderId="80" xfId="3" applyFont="1" applyBorder="1" applyAlignment="1">
      <alignment horizontal="center" vertical="center" wrapText="1"/>
    </xf>
    <xf numFmtId="0" fontId="8" fillId="0" borderId="83" xfId="3" applyFont="1" applyBorder="1" applyAlignment="1">
      <alignment horizontal="center" vertical="center" wrapText="1"/>
    </xf>
    <xf numFmtId="0" fontId="8" fillId="0" borderId="36" xfId="3" applyFont="1" applyBorder="1" applyAlignment="1">
      <alignment horizontal="center" vertical="center"/>
    </xf>
    <xf numFmtId="0" fontId="8" fillId="0" borderId="81" xfId="3" applyFont="1" applyBorder="1" applyAlignment="1">
      <alignment horizontal="center" vertical="center"/>
    </xf>
    <xf numFmtId="0" fontId="8" fillId="0" borderId="82" xfId="3" applyFont="1" applyBorder="1" applyAlignment="1">
      <alignment horizontal="center" vertical="center"/>
    </xf>
    <xf numFmtId="0" fontId="3" fillId="0" borderId="0" xfId="2" applyBorder="1" applyAlignment="1">
      <alignment horizontal="left" vertical="center"/>
    </xf>
    <xf numFmtId="0" fontId="3" fillId="0" borderId="33" xfId="1" applyNumberFormat="1" applyFont="1" applyFill="1" applyBorder="1" applyAlignment="1">
      <alignment horizontal="center"/>
    </xf>
    <xf numFmtId="0" fontId="3" fillId="0" borderId="34" xfId="1" applyNumberFormat="1" applyFont="1" applyFill="1" applyBorder="1" applyAlignment="1">
      <alignment horizontal="center"/>
    </xf>
    <xf numFmtId="0" fontId="10" fillId="0" borderId="33" xfId="1" applyNumberFormat="1" applyFont="1" applyFill="1" applyBorder="1" applyAlignment="1">
      <alignment horizontal="center" wrapText="1"/>
    </xf>
    <xf numFmtId="0" fontId="10" fillId="0" borderId="51" xfId="1" applyNumberFormat="1" applyFont="1" applyFill="1" applyBorder="1" applyAlignment="1">
      <alignment horizontal="center" wrapText="1"/>
    </xf>
    <xf numFmtId="0" fontId="10" fillId="0" borderId="34" xfId="1" applyNumberFormat="1" applyFont="1" applyFill="1" applyBorder="1" applyAlignment="1">
      <alignment horizontal="center" wrapText="1"/>
    </xf>
    <xf numFmtId="49" fontId="6" fillId="2" borderId="32" xfId="1" applyNumberFormat="1" applyFont="1" applyFill="1" applyBorder="1" applyAlignment="1">
      <alignment horizontal="center" vertical="center" textRotation="255" wrapText="1"/>
    </xf>
    <xf numFmtId="49" fontId="6" fillId="2" borderId="36" xfId="1" applyNumberFormat="1" applyFont="1" applyFill="1" applyBorder="1" applyAlignment="1">
      <alignment horizontal="center" vertical="center" textRotation="255" wrapText="1"/>
    </xf>
    <xf numFmtId="49" fontId="6" fillId="2" borderId="35" xfId="1" applyNumberFormat="1" applyFont="1" applyFill="1" applyBorder="1" applyAlignment="1">
      <alignment horizontal="center" vertical="center" textRotation="255" wrapText="1"/>
    </xf>
    <xf numFmtId="0" fontId="3" fillId="0" borderId="0" xfId="1" applyNumberFormat="1" applyFont="1" applyFill="1" applyBorder="1" applyAlignment="1">
      <alignment horizontal="left" wrapText="1"/>
    </xf>
    <xf numFmtId="0" fontId="3" fillId="0" borderId="0" xfId="1" applyNumberFormat="1" applyFont="1" applyFill="1" applyBorder="1" applyAlignment="1">
      <alignment horizontal="left"/>
    </xf>
    <xf numFmtId="49" fontId="5" fillId="2" borderId="27" xfId="1" applyNumberFormat="1" applyFont="1" applyFill="1" applyBorder="1" applyAlignment="1">
      <alignment horizontal="center" vertical="center"/>
    </xf>
    <xf numFmtId="49" fontId="5" fillId="2" borderId="28" xfId="1" applyNumberFormat="1" applyFont="1" applyFill="1" applyBorder="1" applyAlignment="1">
      <alignment horizontal="center" vertical="center"/>
    </xf>
    <xf numFmtId="0" fontId="10" fillId="0" borderId="33" xfId="1" applyNumberFormat="1" applyFont="1" applyFill="1" applyBorder="1" applyAlignment="1">
      <alignment horizontal="center"/>
    </xf>
    <xf numFmtId="0" fontId="10" fillId="0" borderId="34" xfId="1" applyNumberFormat="1" applyFont="1" applyFill="1" applyBorder="1" applyAlignment="1">
      <alignment horizontal="center"/>
    </xf>
    <xf numFmtId="49" fontId="10" fillId="2" borderId="38" xfId="1" applyNumberFormat="1" applyFont="1" applyFill="1" applyBorder="1" applyAlignment="1">
      <alignment horizontal="center" vertical="center" wrapText="1"/>
    </xf>
    <xf numFmtId="49" fontId="10" fillId="2" borderId="39" xfId="1" applyNumberFormat="1" applyFont="1" applyFill="1" applyBorder="1" applyAlignment="1">
      <alignment horizontal="center" vertical="center" wrapText="1"/>
    </xf>
    <xf numFmtId="49" fontId="6" fillId="2" borderId="33" xfId="1" applyNumberFormat="1" applyFont="1" applyFill="1" applyBorder="1" applyAlignment="1">
      <alignment horizontal="center" vertical="center" wrapText="1"/>
    </xf>
    <xf numFmtId="49" fontId="6" fillId="2" borderId="34" xfId="1" applyNumberFormat="1" applyFont="1" applyFill="1" applyBorder="1" applyAlignment="1">
      <alignment horizontal="center" vertical="center" wrapText="1"/>
    </xf>
    <xf numFmtId="49" fontId="6" fillId="2" borderId="40" xfId="1" applyNumberFormat="1" applyFont="1" applyFill="1" applyBorder="1" applyAlignment="1">
      <alignment horizontal="center" vertical="center" wrapText="1"/>
    </xf>
    <xf numFmtId="49" fontId="6" fillId="2" borderId="41" xfId="1" applyNumberFormat="1" applyFont="1" applyFill="1" applyBorder="1" applyAlignment="1">
      <alignment horizontal="center" vertical="center" wrapText="1"/>
    </xf>
    <xf numFmtId="49" fontId="5" fillId="2" borderId="43" xfId="1" applyNumberFormat="1" applyFont="1" applyFill="1" applyBorder="1" applyAlignment="1">
      <alignment horizontal="center" vertical="center" textRotation="255" wrapText="1"/>
    </xf>
    <xf numFmtId="49" fontId="5" fillId="2" borderId="3" xfId="1" applyNumberFormat="1" applyFont="1" applyFill="1" applyBorder="1" applyAlignment="1">
      <alignment horizontal="center" vertical="center" textRotation="255" wrapText="1"/>
    </xf>
    <xf numFmtId="0" fontId="9" fillId="0" borderId="33" xfId="1" applyNumberFormat="1" applyFont="1" applyFill="1" applyBorder="1" applyAlignment="1">
      <alignment horizontal="center"/>
    </xf>
    <xf numFmtId="0" fontId="9" fillId="0" borderId="34" xfId="1" applyNumberFormat="1" applyFont="1" applyFill="1" applyBorder="1" applyAlignment="1">
      <alignment horizontal="center"/>
    </xf>
    <xf numFmtId="49" fontId="5" fillId="2" borderId="49" xfId="1" applyNumberFormat="1" applyFont="1" applyFill="1" applyBorder="1" applyAlignment="1">
      <alignment horizontal="center" vertical="center" textRotation="255" wrapText="1"/>
    </xf>
    <xf numFmtId="0" fontId="9" fillId="0" borderId="62" xfId="1" applyNumberFormat="1" applyFont="1" applyFill="1" applyBorder="1" applyAlignment="1">
      <alignment horizontal="center" wrapText="1"/>
    </xf>
    <xf numFmtId="0" fontId="9" fillId="0" borderId="63" xfId="1" applyNumberFormat="1" applyFont="1" applyFill="1" applyBorder="1" applyAlignment="1">
      <alignment horizontal="center" wrapText="1"/>
    </xf>
    <xf numFmtId="0" fontId="9" fillId="0" borderId="64" xfId="1" applyNumberFormat="1" applyFont="1" applyFill="1" applyBorder="1" applyAlignment="1">
      <alignment horizontal="center" wrapText="1"/>
    </xf>
    <xf numFmtId="49" fontId="6" fillId="2" borderId="69" xfId="1" applyNumberFormat="1" applyFont="1" applyFill="1" applyBorder="1" applyAlignment="1">
      <alignment horizontal="center" vertical="center" textRotation="255" wrapText="1"/>
    </xf>
    <xf numFmtId="49" fontId="0" fillId="2" borderId="74" xfId="1" applyNumberFormat="1" applyFont="1" applyFill="1" applyBorder="1" applyAlignment="1">
      <alignment horizontal="center" vertical="center" wrapText="1"/>
    </xf>
    <xf numFmtId="49" fontId="9" fillId="2" borderId="75" xfId="1" applyNumberFormat="1" applyFont="1" applyFill="1" applyBorder="1" applyAlignment="1">
      <alignment horizontal="center" vertical="center" wrapText="1"/>
    </xf>
    <xf numFmtId="49" fontId="6" fillId="2" borderId="65" xfId="1" applyNumberFormat="1" applyFont="1" applyFill="1" applyBorder="1" applyAlignment="1">
      <alignment horizontal="center" vertical="center" textRotation="255" wrapText="1"/>
    </xf>
    <xf numFmtId="49" fontId="0" fillId="2" borderId="64" xfId="1" applyNumberFormat="1" applyFont="1" applyFill="1" applyBorder="1" applyAlignment="1">
      <alignment horizontal="center" vertical="center" wrapText="1"/>
    </xf>
    <xf numFmtId="49" fontId="9" fillId="2" borderId="62" xfId="1" applyNumberFormat="1" applyFont="1" applyFill="1" applyBorder="1" applyAlignment="1">
      <alignment horizontal="center" vertical="center" wrapText="1"/>
    </xf>
    <xf numFmtId="49" fontId="9" fillId="2" borderId="66" xfId="1" applyNumberFormat="1" applyFont="1" applyFill="1" applyBorder="1" applyAlignment="1">
      <alignment horizontal="center" vertical="center" textRotation="255" wrapText="1"/>
    </xf>
    <xf numFmtId="49" fontId="9" fillId="2" borderId="67" xfId="1" applyNumberFormat="1" applyFont="1" applyFill="1" applyBorder="1" applyAlignment="1">
      <alignment horizontal="center" vertical="center" textRotation="255" wrapText="1"/>
    </xf>
    <xf numFmtId="49" fontId="9" fillId="2" borderId="77" xfId="1" applyNumberFormat="1" applyFont="1" applyFill="1" applyBorder="1" applyAlignment="1">
      <alignment horizontal="center" vertical="center" textRotation="255" wrapText="1"/>
    </xf>
    <xf numFmtId="49" fontId="9" fillId="2" borderId="68" xfId="1" applyNumberFormat="1" applyFont="1" applyFill="1" applyBorder="1" applyAlignment="1">
      <alignment horizontal="center" vertical="center" textRotation="255" wrapText="1"/>
    </xf>
    <xf numFmtId="0" fontId="0" fillId="0" borderId="63" xfId="1" applyNumberFormat="1" applyFont="1" applyFill="1" applyBorder="1" applyAlignment="1">
      <alignment horizontal="center" vertical="center" wrapText="1"/>
    </xf>
    <xf numFmtId="0" fontId="9" fillId="0" borderId="63" xfId="1" applyNumberFormat="1" applyFont="1" applyFill="1" applyBorder="1" applyAlignment="1">
      <alignment horizontal="center" vertical="center" wrapText="1"/>
    </xf>
    <xf numFmtId="0" fontId="0" fillId="0" borderId="70" xfId="0" applyBorder="1" applyAlignment="1">
      <alignment horizontal="center"/>
    </xf>
    <xf numFmtId="0" fontId="0" fillId="0" borderId="71" xfId="0" applyBorder="1" applyAlignment="1">
      <alignment horizontal="center"/>
    </xf>
    <xf numFmtId="0" fontId="0" fillId="0" borderId="72" xfId="0" applyBorder="1" applyAlignment="1">
      <alignment horizontal="center"/>
    </xf>
    <xf numFmtId="49" fontId="5" fillId="0" borderId="25" xfId="1" applyNumberFormat="1" applyFont="1" applyFill="1" applyBorder="1" applyAlignment="1">
      <alignment horizontal="center" vertical="center" textRotation="255" wrapText="1"/>
    </xf>
    <xf numFmtId="49" fontId="5" fillId="0" borderId="26" xfId="1" applyNumberFormat="1" applyFont="1" applyFill="1" applyBorder="1" applyAlignment="1">
      <alignment horizontal="center" vertical="center" textRotation="255" wrapText="1"/>
    </xf>
    <xf numFmtId="49" fontId="12" fillId="2" borderId="25" xfId="1" applyNumberFormat="1" applyFont="1" applyFill="1" applyBorder="1" applyAlignment="1">
      <alignment horizontal="center" vertical="center" textRotation="255" wrapText="1"/>
    </xf>
    <xf numFmtId="49" fontId="12" fillId="2" borderId="26" xfId="1" applyNumberFormat="1" applyFont="1" applyFill="1" applyBorder="1" applyAlignment="1">
      <alignment horizontal="center" vertical="center" textRotation="255" wrapText="1"/>
    </xf>
    <xf numFmtId="49" fontId="3" fillId="8" borderId="25" xfId="2" applyNumberFormat="1" applyFill="1" applyBorder="1" applyAlignment="1">
      <alignment horizontal="left" vertical="top" wrapText="1"/>
    </xf>
    <xf numFmtId="49" fontId="3" fillId="8" borderId="49" xfId="2" applyNumberFormat="1" applyFill="1" applyBorder="1" applyAlignment="1">
      <alignment horizontal="left" vertical="top" wrapText="1"/>
    </xf>
    <xf numFmtId="49" fontId="3" fillId="8" borderId="26" xfId="2" applyNumberFormat="1" applyFill="1" applyBorder="1" applyAlignment="1">
      <alignment horizontal="left" vertical="top" wrapText="1"/>
    </xf>
    <xf numFmtId="49" fontId="5" fillId="8" borderId="55" xfId="2" applyNumberFormat="1" applyFont="1" applyFill="1" applyBorder="1" applyAlignment="1">
      <alignment vertical="center" wrapText="1"/>
    </xf>
    <xf numFmtId="49" fontId="5" fillId="8" borderId="20" xfId="2" applyNumberFormat="1" applyFont="1" applyFill="1" applyBorder="1" applyAlignment="1">
      <alignment vertical="center" wrapText="1"/>
    </xf>
    <xf numFmtId="49" fontId="5" fillId="8" borderId="21" xfId="2" applyNumberFormat="1" applyFont="1" applyFill="1" applyBorder="1" applyAlignment="1">
      <alignment vertical="center" wrapText="1"/>
    </xf>
    <xf numFmtId="49" fontId="3" fillId="8" borderId="27" xfId="2" applyNumberFormat="1" applyFill="1" applyBorder="1" applyAlignment="1">
      <alignment horizontal="center" vertical="center"/>
    </xf>
    <xf numFmtId="49" fontId="3" fillId="8" borderId="28" xfId="2" applyNumberFormat="1" applyFill="1" applyBorder="1" applyAlignment="1">
      <alignment horizontal="center" vertical="center"/>
    </xf>
    <xf numFmtId="49" fontId="3" fillId="8" borderId="29" xfId="2" applyNumberFormat="1" applyFill="1" applyBorder="1" applyAlignment="1">
      <alignment horizontal="center" vertical="center"/>
    </xf>
  </cellXfs>
  <cellStyles count="5">
    <cellStyle name="標準" xfId="0" builtinId="0"/>
    <cellStyle name="標準 2" xfId="2"/>
    <cellStyle name="標準 2 2" xfId="4"/>
    <cellStyle name="標準 3" xfId="3"/>
    <cellStyle name="標準_Book2" xfId="1"/>
  </cellStyles>
  <dxfs count="187">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colors>
    <mruColors>
      <color rgb="FFFF99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theme" Target="theme/theme1.xml"/></Relationships>
</file>

<file path=xl/charts/_rels/chart109.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27.xml"/><Relationship Id="rId1" Type="http://schemas.microsoft.com/office/2011/relationships/chartStyle" Target="style27.xml"/></Relationships>
</file>

<file path=xl/charts/_rels/chart114.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28.xml"/><Relationship Id="rId1" Type="http://schemas.microsoft.com/office/2011/relationships/chartStyle" Target="style28.xml"/></Relationships>
</file>

<file path=xl/charts/_rels/chart119.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29.xml"/><Relationship Id="rId1" Type="http://schemas.microsoft.com/office/2011/relationships/chartStyle" Target="style2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124.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30.xml"/><Relationship Id="rId1" Type="http://schemas.microsoft.com/office/2011/relationships/chartStyle" Target="style30.xml"/></Relationships>
</file>

<file path=xl/charts/_rels/chart129.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31.xml"/><Relationship Id="rId1" Type="http://schemas.microsoft.com/office/2011/relationships/chartStyle" Target="style31.xml"/></Relationships>
</file>

<file path=xl/charts/_rels/chart1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34.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32.xml"/><Relationship Id="rId1" Type="http://schemas.microsoft.com/office/2011/relationships/chartStyle" Target="style32.xml"/></Relationships>
</file>

<file path=xl/charts/_rels/chart139.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33.xml"/><Relationship Id="rId1" Type="http://schemas.microsoft.com/office/2011/relationships/chartStyle" Target="style33.xml"/></Relationships>
</file>

<file path=xl/charts/_rels/chart1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44.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34.xml"/><Relationship Id="rId1" Type="http://schemas.microsoft.com/office/2011/relationships/chartStyle" Target="style34.xml"/></Relationships>
</file>

<file path=xl/charts/_rels/chart147.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35.xml"/><Relationship Id="rId1" Type="http://schemas.microsoft.com/office/2011/relationships/chartStyle" Target="style35.xml"/></Relationships>
</file>

<file path=xl/charts/_rels/chart1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50.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36.xml"/><Relationship Id="rId1" Type="http://schemas.microsoft.com/office/2011/relationships/chartStyle" Target="style36.xml"/></Relationships>
</file>

<file path=xl/charts/_rels/chart153.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37.xml"/><Relationship Id="rId1" Type="http://schemas.microsoft.com/office/2011/relationships/chartStyle" Target="style37.xml"/></Relationships>
</file>

<file path=xl/charts/_rels/chart156.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38.xml"/><Relationship Id="rId1" Type="http://schemas.microsoft.com/office/2011/relationships/chartStyle" Target="style38.xml"/></Relationships>
</file>

<file path=xl/charts/_rels/chart159.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39.xml"/><Relationship Id="rId1" Type="http://schemas.microsoft.com/office/2011/relationships/chartStyle" Target="style39.xml"/></Relationships>
</file>

<file path=xl/charts/_rels/chart1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62.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40.xml"/><Relationship Id="rId1" Type="http://schemas.microsoft.com/office/2011/relationships/chartStyle" Target="style40.xml"/></Relationships>
</file>

<file path=xl/charts/_rels/chart165.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41.xml"/><Relationship Id="rId1" Type="http://schemas.microsoft.com/office/2011/relationships/chartStyle" Target="style41.xml"/></Relationships>
</file>

<file path=xl/charts/_rels/chart168.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42.xml"/><Relationship Id="rId1" Type="http://schemas.microsoft.com/office/2011/relationships/chartStyle" Target="style42.xml"/></Relationships>
</file>

<file path=xl/charts/_rels/chart177.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43.xml"/><Relationship Id="rId1" Type="http://schemas.microsoft.com/office/2011/relationships/chartStyle" Target="style43.xml"/></Relationships>
</file>

<file path=xl/charts/_rels/chart180.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44.xml"/><Relationship Id="rId1" Type="http://schemas.microsoft.com/office/2011/relationships/chartStyle" Target="style44.xml"/></Relationships>
</file>

<file path=xl/charts/_rels/chart185.xml.rels><?xml version="1.0" encoding="UTF-8" standalone="yes"?>
<Relationships xmlns="http://schemas.openxmlformats.org/package/2006/relationships"><Relationship Id="rId3" Type="http://schemas.openxmlformats.org/officeDocument/2006/relationships/themeOverride" Target="../theme/themeOverride40.xml"/><Relationship Id="rId2" Type="http://schemas.microsoft.com/office/2011/relationships/chartColorStyle" Target="colors45.xml"/><Relationship Id="rId1" Type="http://schemas.microsoft.com/office/2011/relationships/chartStyle" Target="style45.xml"/></Relationships>
</file>

<file path=xl/charts/_rels/chart188.xml.rels><?xml version="1.0" encoding="UTF-8" standalone="yes"?>
<Relationships xmlns="http://schemas.openxmlformats.org/package/2006/relationships"><Relationship Id="rId3" Type="http://schemas.openxmlformats.org/officeDocument/2006/relationships/themeOverride" Target="../theme/themeOverride41.xml"/><Relationship Id="rId2" Type="http://schemas.microsoft.com/office/2011/relationships/chartColorStyle" Target="colors46.xml"/><Relationship Id="rId1" Type="http://schemas.microsoft.com/office/2011/relationships/chartStyle" Target="style46.xml"/></Relationships>
</file>

<file path=xl/charts/_rels/chart193.xml.rels><?xml version="1.0" encoding="UTF-8" standalone="yes"?>
<Relationships xmlns="http://schemas.openxmlformats.org/package/2006/relationships"><Relationship Id="rId3" Type="http://schemas.openxmlformats.org/officeDocument/2006/relationships/themeOverride" Target="../theme/themeOverride42.xml"/><Relationship Id="rId2" Type="http://schemas.microsoft.com/office/2011/relationships/chartColorStyle" Target="colors47.xml"/><Relationship Id="rId1" Type="http://schemas.microsoft.com/office/2011/relationships/chartStyle" Target="style47.xml"/></Relationships>
</file>

<file path=xl/charts/_rels/chart196.xml.rels><?xml version="1.0" encoding="UTF-8" standalone="yes"?>
<Relationships xmlns="http://schemas.openxmlformats.org/package/2006/relationships"><Relationship Id="rId3" Type="http://schemas.openxmlformats.org/officeDocument/2006/relationships/themeOverride" Target="../theme/themeOverride43.xml"/><Relationship Id="rId2" Type="http://schemas.microsoft.com/office/2011/relationships/chartColorStyle" Target="colors48.xml"/><Relationship Id="rId1" Type="http://schemas.microsoft.com/office/2011/relationships/chartStyle" Target="style48.xml"/></Relationships>
</file>

<file path=xl/charts/_rels/chart201.xml.rels><?xml version="1.0" encoding="UTF-8" standalone="yes"?>
<Relationships xmlns="http://schemas.openxmlformats.org/package/2006/relationships"><Relationship Id="rId3" Type="http://schemas.openxmlformats.org/officeDocument/2006/relationships/themeOverride" Target="../theme/themeOverride44.xml"/><Relationship Id="rId2" Type="http://schemas.microsoft.com/office/2011/relationships/chartColorStyle" Target="colors49.xml"/><Relationship Id="rId1" Type="http://schemas.microsoft.com/office/2011/relationships/chartStyle" Target="style49.xml"/></Relationships>
</file>

<file path=xl/charts/_rels/chart204.xml.rels><?xml version="1.0" encoding="UTF-8" standalone="yes"?>
<Relationships xmlns="http://schemas.openxmlformats.org/package/2006/relationships"><Relationship Id="rId3" Type="http://schemas.openxmlformats.org/officeDocument/2006/relationships/themeOverride" Target="../theme/themeOverride45.xml"/><Relationship Id="rId2" Type="http://schemas.microsoft.com/office/2011/relationships/chartColorStyle" Target="colors50.xml"/><Relationship Id="rId1" Type="http://schemas.microsoft.com/office/2011/relationships/chartStyle" Target="style50.xml"/></Relationships>
</file>

<file path=xl/charts/_rels/chart209.xml.rels><?xml version="1.0" encoding="UTF-8" standalone="yes"?>
<Relationships xmlns="http://schemas.openxmlformats.org/package/2006/relationships"><Relationship Id="rId3" Type="http://schemas.openxmlformats.org/officeDocument/2006/relationships/themeOverride" Target="../theme/themeOverride46.xml"/><Relationship Id="rId2" Type="http://schemas.microsoft.com/office/2011/relationships/chartColorStyle" Target="colors51.xml"/><Relationship Id="rId1" Type="http://schemas.microsoft.com/office/2011/relationships/chartStyle" Target="style51.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9.xml"/><Relationship Id="rId1" Type="http://schemas.microsoft.com/office/2011/relationships/chartStyle" Target="style9.xml"/></Relationships>
</file>

<file path=xl/charts/_rels/chart213.xml.rels><?xml version="1.0" encoding="UTF-8" standalone="yes"?>
<Relationships xmlns="http://schemas.openxmlformats.org/package/2006/relationships"><Relationship Id="rId3" Type="http://schemas.openxmlformats.org/officeDocument/2006/relationships/themeOverride" Target="../theme/themeOverride47.xml"/><Relationship Id="rId2" Type="http://schemas.microsoft.com/office/2011/relationships/chartColorStyle" Target="colors52.xml"/><Relationship Id="rId1" Type="http://schemas.microsoft.com/office/2011/relationships/chartStyle" Target="style52.xml"/></Relationships>
</file>

<file path=xl/charts/_rels/chart216.xml.rels><?xml version="1.0" encoding="UTF-8" standalone="yes"?>
<Relationships xmlns="http://schemas.openxmlformats.org/package/2006/relationships"><Relationship Id="rId3" Type="http://schemas.openxmlformats.org/officeDocument/2006/relationships/themeOverride" Target="../theme/themeOverride48.xml"/><Relationship Id="rId2" Type="http://schemas.microsoft.com/office/2011/relationships/chartColorStyle" Target="colors53.xml"/><Relationship Id="rId1" Type="http://schemas.microsoft.com/office/2011/relationships/chartStyle" Target="style53.xml"/></Relationships>
</file>

<file path=xl/charts/_rels/chart221.xml.rels><?xml version="1.0" encoding="UTF-8" standalone="yes"?>
<Relationships xmlns="http://schemas.openxmlformats.org/package/2006/relationships"><Relationship Id="rId3" Type="http://schemas.openxmlformats.org/officeDocument/2006/relationships/themeOverride" Target="../theme/themeOverride49.xml"/><Relationship Id="rId2" Type="http://schemas.microsoft.com/office/2011/relationships/chartColorStyle" Target="colors54.xml"/><Relationship Id="rId1" Type="http://schemas.microsoft.com/office/2011/relationships/chartStyle" Target="style54.xml"/></Relationships>
</file>

<file path=xl/charts/_rels/chart222.xml.rels><?xml version="1.0" encoding="UTF-8" standalone="yes"?>
<Relationships xmlns="http://schemas.openxmlformats.org/package/2006/relationships"><Relationship Id="rId3" Type="http://schemas.openxmlformats.org/officeDocument/2006/relationships/themeOverride" Target="../theme/themeOverride50.xml"/><Relationship Id="rId2" Type="http://schemas.microsoft.com/office/2011/relationships/chartColorStyle" Target="colors55.xml"/><Relationship Id="rId1" Type="http://schemas.microsoft.com/office/2011/relationships/chartStyle" Target="style55.xml"/></Relationships>
</file>

<file path=xl/charts/_rels/chart223.xml.rels><?xml version="1.0" encoding="UTF-8" standalone="yes"?>
<Relationships xmlns="http://schemas.openxmlformats.org/package/2006/relationships"><Relationship Id="rId3" Type="http://schemas.openxmlformats.org/officeDocument/2006/relationships/themeOverride" Target="../theme/themeOverride51.xml"/><Relationship Id="rId2" Type="http://schemas.microsoft.com/office/2011/relationships/chartColorStyle" Target="colors56.xml"/><Relationship Id="rId1" Type="http://schemas.microsoft.com/office/2011/relationships/chartStyle" Target="style56.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10.xml"/><Relationship Id="rId1" Type="http://schemas.microsoft.com/office/2011/relationships/chartStyle" Target="style10.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11.xml"/><Relationship Id="rId1" Type="http://schemas.microsoft.com/office/2011/relationships/chartStyle" Target="style11.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2.xml"/><Relationship Id="rId1" Type="http://schemas.microsoft.com/office/2011/relationships/chartStyle" Target="style12.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3.xml"/><Relationship Id="rId1" Type="http://schemas.microsoft.com/office/2011/relationships/chartStyle" Target="style13.xml"/></Relationships>
</file>

<file path=xl/charts/_rels/chart47.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4.xml"/><Relationship Id="rId1" Type="http://schemas.microsoft.com/office/2011/relationships/chartStyle" Target="style14.xml"/></Relationships>
</file>

<file path=xl/charts/_rels/chart50.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5.xml"/><Relationship Id="rId1" Type="http://schemas.microsoft.com/office/2011/relationships/chartStyle" Target="style15.xml"/></Relationships>
</file>

<file path=xl/charts/_rels/chart55.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6.xml"/><Relationship Id="rId1" Type="http://schemas.microsoft.com/office/2011/relationships/chartStyle" Target="style16.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60.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7.xml"/><Relationship Id="rId1" Type="http://schemas.microsoft.com/office/2011/relationships/chartStyle" Target="style17.xml"/></Relationships>
</file>

<file path=xl/charts/_rels/chart65.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8.xml"/><Relationship Id="rId1" Type="http://schemas.microsoft.com/office/2011/relationships/chartStyle" Target="style18.xml"/></Relationships>
</file>

<file path=xl/charts/_rels/chart71.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9.xml"/><Relationship Id="rId1" Type="http://schemas.microsoft.com/office/2011/relationships/chartStyle" Target="style19.xml"/></Relationships>
</file>

<file path=xl/charts/_rels/chart76.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20.xml"/><Relationship Id="rId1" Type="http://schemas.microsoft.com/office/2011/relationships/chartStyle" Target="style20.xml"/></Relationships>
</file>

<file path=xl/charts/_rels/chart79.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21.xml"/><Relationship Id="rId1" Type="http://schemas.microsoft.com/office/2011/relationships/chartStyle" Target="style21.xml"/></Relationships>
</file>

<file path=xl/charts/_rels/chart82.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22.xml"/><Relationship Id="rId1" Type="http://schemas.microsoft.com/office/2011/relationships/chartStyle" Target="style22.xml"/></Relationships>
</file>

<file path=xl/charts/_rels/chart85.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23.xml"/><Relationship Id="rId1" Type="http://schemas.microsoft.com/office/2011/relationships/chartStyle" Target="style23.xml"/></Relationships>
</file>

<file path=xl/charts/_rels/chart88.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4.xml"/><Relationship Id="rId1" Type="http://schemas.microsoft.com/office/2011/relationships/chartStyle" Target="style24.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91.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5.xml"/><Relationship Id="rId1" Type="http://schemas.microsoft.com/office/2011/relationships/chartStyle" Target="style25.xml"/></Relationships>
</file>

<file path=xl/charts/_rels/chart94.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4446144053876479E-2"/>
          <c:y val="5.1368424837306297E-2"/>
          <c:w val="0.92683480822930353"/>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'5【Q2】'!$F$30:$J$30</c:f>
              <c:numCache>
                <c:formatCode>0.0_ </c:formatCode>
                <c:ptCount val="5"/>
                <c:pt idx="0">
                  <c:v>41.212121212121211</c:v>
                </c:pt>
                <c:pt idx="1">
                  <c:v>55.555555555555557</c:v>
                </c:pt>
                <c:pt idx="2">
                  <c:v>1.2121212121212122</c:v>
                </c:pt>
                <c:pt idx="3">
                  <c:v>1.0101010101010102</c:v>
                </c:pt>
                <c:pt idx="4">
                  <c:v>1.0101010101010102</c:v>
                </c:pt>
              </c:numCache>
            </c:numRef>
          </c:val>
          <c:extLst>
            <c:ext xmlns:c16="http://schemas.microsoft.com/office/drawing/2014/chart" uri="{C3380CC4-5D6E-409C-BE32-E72D297353CC}">
              <c16:uniqueId val="{00000005-AC62-421C-8ABE-C0BAB8380A05}"/>
            </c:ext>
          </c:extLst>
        </c:ser>
        <c:dLbls>
          <c:showLegendKey val="0"/>
          <c:showVal val="0"/>
          <c:showCatName val="0"/>
          <c:showSerName val="0"/>
          <c:showPercent val="0"/>
          <c:showBubbleSize val="0"/>
        </c:dLbls>
        <c:gapWidth val="60"/>
        <c:overlap val="-50"/>
        <c:axId val="332285168"/>
        <c:axId val="332287912"/>
      </c:barChart>
      <c:catAx>
        <c:axId val="332285168"/>
        <c:scaling>
          <c:orientation val="minMax"/>
        </c:scaling>
        <c:delete val="1"/>
        <c:axPos val="b"/>
        <c:numFmt formatCode="General" sourceLinked="1"/>
        <c:majorTickMark val="out"/>
        <c:minorTickMark val="none"/>
        <c:tickLblPos val="nextTo"/>
        <c:crossAx val="332287912"/>
        <c:crosses val="autoZero"/>
        <c:auto val="1"/>
        <c:lblAlgn val="ctr"/>
        <c:lblOffset val="100"/>
        <c:noMultiLvlLbl val="0"/>
      </c:catAx>
      <c:valAx>
        <c:axId val="332287912"/>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3322851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8192771084337352E-2"/>
          <c:y val="5.1368424837306297E-2"/>
          <c:w val="0.8558062169939602"/>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'12【Q14】'!$F$30:$G$30</c:f>
              <c:numCache>
                <c:formatCode>0.0_ </c:formatCode>
                <c:ptCount val="2"/>
                <c:pt idx="0">
                  <c:v>59.191919191919197</c:v>
                </c:pt>
                <c:pt idx="1">
                  <c:v>40.80808080808081</c:v>
                </c:pt>
              </c:numCache>
            </c:numRef>
          </c:val>
          <c:extLst>
            <c:ext xmlns:c16="http://schemas.microsoft.com/office/drawing/2014/chart" uri="{C3380CC4-5D6E-409C-BE32-E72D297353CC}">
              <c16:uniqueId val="{00000005-65B5-4BF5-A146-2C13C66AE168}"/>
            </c:ext>
          </c:extLst>
        </c:ser>
        <c:dLbls>
          <c:showLegendKey val="0"/>
          <c:showVal val="0"/>
          <c:showCatName val="0"/>
          <c:showSerName val="0"/>
          <c:showPercent val="0"/>
          <c:showBubbleSize val="0"/>
        </c:dLbls>
        <c:gapWidth val="60"/>
        <c:overlap val="-50"/>
        <c:axId val="406103480"/>
        <c:axId val="406101520"/>
      </c:barChart>
      <c:catAx>
        <c:axId val="406103480"/>
        <c:scaling>
          <c:orientation val="minMax"/>
        </c:scaling>
        <c:delete val="1"/>
        <c:axPos val="b"/>
        <c:numFmt formatCode="General" sourceLinked="1"/>
        <c:majorTickMark val="out"/>
        <c:minorTickMark val="none"/>
        <c:tickLblPos val="nextTo"/>
        <c:crossAx val="406101520"/>
        <c:crosses val="autoZero"/>
        <c:auto val="1"/>
        <c:lblAlgn val="ctr"/>
        <c:lblOffset val="100"/>
        <c:noMultiLvlLbl val="0"/>
      </c:catAx>
      <c:valAx>
        <c:axId val="406101520"/>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06103480"/>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63513826555157249"/>
          <c:w val="0.93756915578227862"/>
          <c:h val="0.28533683226687756"/>
        </c:manualLayout>
      </c:layout>
      <c:barChart>
        <c:barDir val="bar"/>
        <c:grouping val="percentStacked"/>
        <c:varyColors val="0"/>
        <c:ser>
          <c:idx val="0"/>
          <c:order val="0"/>
          <c:tx>
            <c:strRef>
              <c:f>'40【Q37S3】'!$F$28</c:f>
              <c:strCache>
                <c:ptCount val="1"/>
                <c:pt idx="0">
                  <c:v>満足している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'40【Q37S3】'!$F$30:$F$32</c:f>
              <c:numCache>
                <c:formatCode>0.0_ </c:formatCode>
                <c:ptCount val="3"/>
                <c:pt idx="0">
                  <c:v>5.2525252525252526</c:v>
                </c:pt>
                <c:pt idx="1">
                  <c:v>4.2372881355932197</c:v>
                </c:pt>
                <c:pt idx="2">
                  <c:v>6.1776061776061777</c:v>
                </c:pt>
              </c:numCache>
            </c:numRef>
          </c:val>
          <c:extLst>
            <c:ext xmlns:c16="http://schemas.microsoft.com/office/drawing/2014/chart" uri="{C3380CC4-5D6E-409C-BE32-E72D297353CC}">
              <c16:uniqueId val="{00000001-E19D-4B99-8DCC-03762985106D}"/>
            </c:ext>
          </c:extLst>
        </c:ser>
        <c:ser>
          <c:idx val="1"/>
          <c:order val="1"/>
          <c:tx>
            <c:strRef>
              <c:f>'40【Q37S3】'!$G$28</c:f>
              <c:strCache>
                <c:ptCount val="1"/>
                <c:pt idx="0">
                  <c:v>どちらかと言えば満足している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'40【Q37S3】'!$G$30:$G$32</c:f>
              <c:numCache>
                <c:formatCode>0.0_ </c:formatCode>
                <c:ptCount val="3"/>
                <c:pt idx="0">
                  <c:v>31.515151515151512</c:v>
                </c:pt>
                <c:pt idx="1">
                  <c:v>30.508474576271187</c:v>
                </c:pt>
                <c:pt idx="2">
                  <c:v>32.432432432432435</c:v>
                </c:pt>
              </c:numCache>
            </c:numRef>
          </c:val>
          <c:extLst>
            <c:ext xmlns:c16="http://schemas.microsoft.com/office/drawing/2014/chart" uri="{C3380CC4-5D6E-409C-BE32-E72D297353CC}">
              <c16:uniqueId val="{00000002-E19D-4B99-8DCC-03762985106D}"/>
            </c:ext>
          </c:extLst>
        </c:ser>
        <c:ser>
          <c:idx val="2"/>
          <c:order val="2"/>
          <c:tx>
            <c:strRef>
              <c:f>'40【Q37S3】'!$H$28</c:f>
              <c:strCache>
                <c:ptCount val="1"/>
                <c:pt idx="0">
                  <c:v>どちらかと言えば満足していない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'40【Q37S3】'!$H$30:$H$32</c:f>
              <c:numCache>
                <c:formatCode>0.0_ </c:formatCode>
                <c:ptCount val="3"/>
                <c:pt idx="0">
                  <c:v>37.575757575757571</c:v>
                </c:pt>
                <c:pt idx="1">
                  <c:v>37.711864406779661</c:v>
                </c:pt>
                <c:pt idx="2">
                  <c:v>37.451737451737451</c:v>
                </c:pt>
              </c:numCache>
            </c:numRef>
          </c:val>
          <c:extLst>
            <c:ext xmlns:c16="http://schemas.microsoft.com/office/drawing/2014/chart" uri="{C3380CC4-5D6E-409C-BE32-E72D297353CC}">
              <c16:uniqueId val="{00000003-E19D-4B99-8DCC-03762985106D}"/>
            </c:ext>
          </c:extLst>
        </c:ser>
        <c:ser>
          <c:idx val="3"/>
          <c:order val="3"/>
          <c:tx>
            <c:strRef>
              <c:f>'40【Q37S3】'!$I$28</c:f>
              <c:strCache>
                <c:ptCount val="1"/>
                <c:pt idx="0">
                  <c:v>満足していない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'40【Q37S3】'!$I$30:$I$32</c:f>
              <c:numCache>
                <c:formatCode>0.0_ </c:formatCode>
                <c:ptCount val="3"/>
                <c:pt idx="0">
                  <c:v>25.656565656565654</c:v>
                </c:pt>
                <c:pt idx="1">
                  <c:v>27.542372881355931</c:v>
                </c:pt>
                <c:pt idx="2">
                  <c:v>23.938223938223938</c:v>
                </c:pt>
              </c:numCache>
            </c:numRef>
          </c:val>
          <c:extLst>
            <c:ext xmlns:c16="http://schemas.microsoft.com/office/drawing/2014/chart" uri="{C3380CC4-5D6E-409C-BE32-E72D297353CC}">
              <c16:uniqueId val="{00000004-E19D-4B99-8DCC-03762985106D}"/>
            </c:ext>
          </c:extLst>
        </c:ser>
        <c:dLbls>
          <c:showLegendKey val="0"/>
          <c:showVal val="0"/>
          <c:showCatName val="0"/>
          <c:showSerName val="0"/>
          <c:showPercent val="0"/>
          <c:showBubbleSize val="0"/>
        </c:dLbls>
        <c:gapWidth val="30"/>
        <c:overlap val="100"/>
        <c:axId val="419543832"/>
        <c:axId val="419545008"/>
      </c:barChart>
      <c:catAx>
        <c:axId val="419543832"/>
        <c:scaling>
          <c:orientation val="maxMin"/>
        </c:scaling>
        <c:delete val="1"/>
        <c:axPos val="l"/>
        <c:majorTickMark val="out"/>
        <c:minorTickMark val="none"/>
        <c:tickLblPos val="nextTo"/>
        <c:crossAx val="419545008"/>
        <c:crosses val="autoZero"/>
        <c:auto val="1"/>
        <c:lblAlgn val="ctr"/>
        <c:lblOffset val="100"/>
        <c:tickLblSkip val="3"/>
        <c:tickMarkSkip val="1"/>
        <c:noMultiLvlLbl val="0"/>
      </c:catAx>
      <c:valAx>
        <c:axId val="419545008"/>
        <c:scaling>
          <c:orientation val="minMax"/>
          <c:min val="0"/>
        </c:scaling>
        <c:delete val="1"/>
        <c:axPos val="t"/>
        <c:numFmt formatCode="0%" sourceLinked="1"/>
        <c:majorTickMark val="out"/>
        <c:minorTickMark val="none"/>
        <c:tickLblPos val="nextTo"/>
        <c:crossAx val="419543832"/>
        <c:crossesAt val="1"/>
        <c:crossBetween val="between"/>
      </c:valAx>
      <c:spPr>
        <a:noFill/>
        <a:ln w="25400">
          <a:noFill/>
        </a:ln>
      </c:spPr>
    </c:plotArea>
    <c:legend>
      <c:legendPos val="t"/>
      <c:layout>
        <c:manualLayout>
          <c:xMode val="edge"/>
          <c:yMode val="edge"/>
          <c:x val="4.1626806951146511E-2"/>
          <c:y val="0.41884983876679899"/>
          <c:w val="0.88035459454388754"/>
          <c:h val="0.14642376672292942"/>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'41【Q37S4】'!$F$30:$I$30</c:f>
              <c:numCache>
                <c:formatCode>0.0_ </c:formatCode>
                <c:ptCount val="4"/>
                <c:pt idx="0">
                  <c:v>5.4545454545454541</c:v>
                </c:pt>
                <c:pt idx="1">
                  <c:v>33.535353535353536</c:v>
                </c:pt>
                <c:pt idx="2">
                  <c:v>40</c:v>
                </c:pt>
                <c:pt idx="3">
                  <c:v>21.01010101010101</c:v>
                </c:pt>
              </c:numCache>
            </c:numRef>
          </c:val>
          <c:extLst>
            <c:ext xmlns:c16="http://schemas.microsoft.com/office/drawing/2014/chart" uri="{C3380CC4-5D6E-409C-BE32-E72D297353CC}">
              <c16:uniqueId val="{00000005-649E-48DA-8C62-E0170F78DCB9}"/>
            </c:ext>
          </c:extLst>
        </c:ser>
        <c:dLbls>
          <c:showLegendKey val="0"/>
          <c:showVal val="0"/>
          <c:showCatName val="0"/>
          <c:showSerName val="0"/>
          <c:showPercent val="0"/>
          <c:showBubbleSize val="0"/>
        </c:dLbls>
        <c:gapWidth val="60"/>
        <c:overlap val="-50"/>
        <c:axId val="419539128"/>
        <c:axId val="419542656"/>
      </c:barChart>
      <c:catAx>
        <c:axId val="419539128"/>
        <c:scaling>
          <c:orientation val="minMax"/>
        </c:scaling>
        <c:delete val="1"/>
        <c:axPos val="b"/>
        <c:numFmt formatCode="General" sourceLinked="1"/>
        <c:majorTickMark val="out"/>
        <c:minorTickMark val="none"/>
        <c:tickLblPos val="nextTo"/>
        <c:crossAx val="419542656"/>
        <c:crosses val="autoZero"/>
        <c:auto val="1"/>
        <c:lblAlgn val="ctr"/>
        <c:lblOffset val="100"/>
        <c:noMultiLvlLbl val="0"/>
      </c:catAx>
      <c:valAx>
        <c:axId val="419542656"/>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1953912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63513826555157249"/>
          <c:w val="0.93756915578227862"/>
          <c:h val="0.28533683226687756"/>
        </c:manualLayout>
      </c:layout>
      <c:barChart>
        <c:barDir val="bar"/>
        <c:grouping val="percentStacked"/>
        <c:varyColors val="0"/>
        <c:ser>
          <c:idx val="0"/>
          <c:order val="0"/>
          <c:tx>
            <c:strRef>
              <c:f>'41【Q37S4】'!$F$28</c:f>
              <c:strCache>
                <c:ptCount val="1"/>
                <c:pt idx="0">
                  <c:v>満足している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'41【Q37S4】'!$F$30:$F$32</c:f>
              <c:numCache>
                <c:formatCode>0.0_ </c:formatCode>
                <c:ptCount val="3"/>
                <c:pt idx="0">
                  <c:v>5.4545454545454541</c:v>
                </c:pt>
                <c:pt idx="1">
                  <c:v>4.2372881355932197</c:v>
                </c:pt>
                <c:pt idx="2">
                  <c:v>6.563706563706563</c:v>
                </c:pt>
              </c:numCache>
            </c:numRef>
          </c:val>
          <c:extLst>
            <c:ext xmlns:c16="http://schemas.microsoft.com/office/drawing/2014/chart" uri="{C3380CC4-5D6E-409C-BE32-E72D297353CC}">
              <c16:uniqueId val="{00000001-9C9D-4B4C-92D9-383F0BCF6990}"/>
            </c:ext>
          </c:extLst>
        </c:ser>
        <c:ser>
          <c:idx val="1"/>
          <c:order val="1"/>
          <c:tx>
            <c:strRef>
              <c:f>'41【Q37S4】'!$G$28</c:f>
              <c:strCache>
                <c:ptCount val="1"/>
                <c:pt idx="0">
                  <c:v>どちらかと言えば満足している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'41【Q37S4】'!$G$30:$G$32</c:f>
              <c:numCache>
                <c:formatCode>"△"0.0_ </c:formatCode>
                <c:ptCount val="3"/>
                <c:pt idx="0" formatCode="0.0_ ">
                  <c:v>33.535353535353536</c:v>
                </c:pt>
                <c:pt idx="1">
                  <c:v>38.559322033898304</c:v>
                </c:pt>
                <c:pt idx="2" formatCode="&quot;▽&quot;0.0_ ">
                  <c:v>28.957528957528954</c:v>
                </c:pt>
              </c:numCache>
            </c:numRef>
          </c:val>
          <c:extLst>
            <c:ext xmlns:c16="http://schemas.microsoft.com/office/drawing/2014/chart" uri="{C3380CC4-5D6E-409C-BE32-E72D297353CC}">
              <c16:uniqueId val="{00000002-9C9D-4B4C-92D9-383F0BCF6990}"/>
            </c:ext>
          </c:extLst>
        </c:ser>
        <c:ser>
          <c:idx val="2"/>
          <c:order val="2"/>
          <c:tx>
            <c:strRef>
              <c:f>'41【Q37S4】'!$H$28</c:f>
              <c:strCache>
                <c:ptCount val="1"/>
                <c:pt idx="0">
                  <c:v>どちらかと言えば満足していない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'41【Q37S4】'!$H$30:$H$32</c:f>
              <c:numCache>
                <c:formatCode>0.0_ </c:formatCode>
                <c:ptCount val="3"/>
                <c:pt idx="0">
                  <c:v>40</c:v>
                </c:pt>
                <c:pt idx="1">
                  <c:v>36.864406779661017</c:v>
                </c:pt>
                <c:pt idx="2">
                  <c:v>42.857142857142854</c:v>
                </c:pt>
              </c:numCache>
            </c:numRef>
          </c:val>
          <c:extLst>
            <c:ext xmlns:c16="http://schemas.microsoft.com/office/drawing/2014/chart" uri="{C3380CC4-5D6E-409C-BE32-E72D297353CC}">
              <c16:uniqueId val="{00000003-9C9D-4B4C-92D9-383F0BCF6990}"/>
            </c:ext>
          </c:extLst>
        </c:ser>
        <c:ser>
          <c:idx val="3"/>
          <c:order val="3"/>
          <c:tx>
            <c:strRef>
              <c:f>'41【Q37S4】'!$I$28</c:f>
              <c:strCache>
                <c:ptCount val="1"/>
                <c:pt idx="0">
                  <c:v>満足していない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'41【Q37S4】'!$I$30:$I$32</c:f>
              <c:numCache>
                <c:formatCode>0.0_ </c:formatCode>
                <c:ptCount val="3"/>
                <c:pt idx="0">
                  <c:v>21.01010101010101</c:v>
                </c:pt>
                <c:pt idx="1">
                  <c:v>20.33898305084746</c:v>
                </c:pt>
                <c:pt idx="2">
                  <c:v>21.621621621621621</c:v>
                </c:pt>
              </c:numCache>
            </c:numRef>
          </c:val>
          <c:extLst>
            <c:ext xmlns:c16="http://schemas.microsoft.com/office/drawing/2014/chart" uri="{C3380CC4-5D6E-409C-BE32-E72D297353CC}">
              <c16:uniqueId val="{00000004-9C9D-4B4C-92D9-383F0BCF6990}"/>
            </c:ext>
          </c:extLst>
        </c:ser>
        <c:dLbls>
          <c:showLegendKey val="0"/>
          <c:showVal val="0"/>
          <c:showCatName val="0"/>
          <c:showSerName val="0"/>
          <c:showPercent val="0"/>
          <c:showBubbleSize val="0"/>
        </c:dLbls>
        <c:gapWidth val="30"/>
        <c:overlap val="100"/>
        <c:axId val="419543048"/>
        <c:axId val="419533640"/>
      </c:barChart>
      <c:catAx>
        <c:axId val="419543048"/>
        <c:scaling>
          <c:orientation val="maxMin"/>
        </c:scaling>
        <c:delete val="1"/>
        <c:axPos val="l"/>
        <c:majorTickMark val="out"/>
        <c:minorTickMark val="none"/>
        <c:tickLblPos val="nextTo"/>
        <c:crossAx val="419533640"/>
        <c:crosses val="autoZero"/>
        <c:auto val="1"/>
        <c:lblAlgn val="ctr"/>
        <c:lblOffset val="100"/>
        <c:tickLblSkip val="3"/>
        <c:tickMarkSkip val="1"/>
        <c:noMultiLvlLbl val="0"/>
      </c:catAx>
      <c:valAx>
        <c:axId val="419533640"/>
        <c:scaling>
          <c:orientation val="minMax"/>
          <c:min val="0"/>
        </c:scaling>
        <c:delete val="1"/>
        <c:axPos val="t"/>
        <c:numFmt formatCode="0%" sourceLinked="1"/>
        <c:majorTickMark val="out"/>
        <c:minorTickMark val="none"/>
        <c:tickLblPos val="nextTo"/>
        <c:crossAx val="419543048"/>
        <c:crossesAt val="1"/>
        <c:crossBetween val="between"/>
      </c:valAx>
      <c:spPr>
        <a:noFill/>
        <a:ln w="25400">
          <a:noFill/>
        </a:ln>
      </c:spPr>
    </c:plotArea>
    <c:legend>
      <c:legendPos val="t"/>
      <c:layout>
        <c:manualLayout>
          <c:xMode val="edge"/>
          <c:yMode val="edge"/>
          <c:x val="4.1626806951146511E-2"/>
          <c:y val="0.41884983876679899"/>
          <c:w val="0.88035459454388754"/>
          <c:h val="0.14642376672292942"/>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'42【Q37S5】'!$F$30:$I$30</c:f>
              <c:numCache>
                <c:formatCode>0.0_ </c:formatCode>
                <c:ptCount val="4"/>
                <c:pt idx="0">
                  <c:v>12.121212121212121</c:v>
                </c:pt>
                <c:pt idx="1">
                  <c:v>49.494949494949495</c:v>
                </c:pt>
                <c:pt idx="2">
                  <c:v>26.464646464646464</c:v>
                </c:pt>
                <c:pt idx="3">
                  <c:v>11.91919191919192</c:v>
                </c:pt>
              </c:numCache>
            </c:numRef>
          </c:val>
          <c:extLst>
            <c:ext xmlns:c16="http://schemas.microsoft.com/office/drawing/2014/chart" uri="{C3380CC4-5D6E-409C-BE32-E72D297353CC}">
              <c16:uniqueId val="{00000005-9E33-46DE-9852-37FDB82AA5FB}"/>
            </c:ext>
          </c:extLst>
        </c:ser>
        <c:dLbls>
          <c:showLegendKey val="0"/>
          <c:showVal val="0"/>
          <c:showCatName val="0"/>
          <c:showSerName val="0"/>
          <c:showPercent val="0"/>
          <c:showBubbleSize val="0"/>
        </c:dLbls>
        <c:gapWidth val="60"/>
        <c:overlap val="-50"/>
        <c:axId val="419539520"/>
        <c:axId val="419534032"/>
      </c:barChart>
      <c:catAx>
        <c:axId val="419539520"/>
        <c:scaling>
          <c:orientation val="minMax"/>
        </c:scaling>
        <c:delete val="1"/>
        <c:axPos val="b"/>
        <c:numFmt formatCode="General" sourceLinked="1"/>
        <c:majorTickMark val="out"/>
        <c:minorTickMark val="none"/>
        <c:tickLblPos val="nextTo"/>
        <c:crossAx val="419534032"/>
        <c:crosses val="autoZero"/>
        <c:auto val="1"/>
        <c:lblAlgn val="ctr"/>
        <c:lblOffset val="100"/>
        <c:noMultiLvlLbl val="0"/>
      </c:catAx>
      <c:valAx>
        <c:axId val="419534032"/>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19539520"/>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63513826555157249"/>
          <c:w val="0.93756915578227862"/>
          <c:h val="0.28533683226687756"/>
        </c:manualLayout>
      </c:layout>
      <c:barChart>
        <c:barDir val="bar"/>
        <c:grouping val="percentStacked"/>
        <c:varyColors val="0"/>
        <c:ser>
          <c:idx val="0"/>
          <c:order val="0"/>
          <c:tx>
            <c:strRef>
              <c:f>'42【Q37S5】'!$F$28</c:f>
              <c:strCache>
                <c:ptCount val="1"/>
                <c:pt idx="0">
                  <c:v>満足している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'42【Q37S5】'!$F$30:$F$32</c:f>
              <c:numCache>
                <c:formatCode>0.0_ </c:formatCode>
                <c:ptCount val="3"/>
                <c:pt idx="0">
                  <c:v>12.121212121212121</c:v>
                </c:pt>
                <c:pt idx="1">
                  <c:v>10.16949152542373</c:v>
                </c:pt>
                <c:pt idx="2">
                  <c:v>13.8996138996139</c:v>
                </c:pt>
              </c:numCache>
            </c:numRef>
          </c:val>
          <c:extLst>
            <c:ext xmlns:c16="http://schemas.microsoft.com/office/drawing/2014/chart" uri="{C3380CC4-5D6E-409C-BE32-E72D297353CC}">
              <c16:uniqueId val="{00000001-2728-4FA2-9BB6-693A2D26A00C}"/>
            </c:ext>
          </c:extLst>
        </c:ser>
        <c:ser>
          <c:idx val="1"/>
          <c:order val="1"/>
          <c:tx>
            <c:strRef>
              <c:f>'42【Q37S5】'!$G$28</c:f>
              <c:strCache>
                <c:ptCount val="1"/>
                <c:pt idx="0">
                  <c:v>どちらかと言えば満足している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'42【Q37S5】'!$G$30:$G$32</c:f>
              <c:numCache>
                <c:formatCode>0.0_ </c:formatCode>
                <c:ptCount val="3"/>
                <c:pt idx="0">
                  <c:v>49.494949494949495</c:v>
                </c:pt>
                <c:pt idx="1">
                  <c:v>49.576271186440678</c:v>
                </c:pt>
                <c:pt idx="2">
                  <c:v>49.420849420849422</c:v>
                </c:pt>
              </c:numCache>
            </c:numRef>
          </c:val>
          <c:extLst>
            <c:ext xmlns:c16="http://schemas.microsoft.com/office/drawing/2014/chart" uri="{C3380CC4-5D6E-409C-BE32-E72D297353CC}">
              <c16:uniqueId val="{00000002-2728-4FA2-9BB6-693A2D26A00C}"/>
            </c:ext>
          </c:extLst>
        </c:ser>
        <c:ser>
          <c:idx val="2"/>
          <c:order val="2"/>
          <c:tx>
            <c:strRef>
              <c:f>'42【Q37S5】'!$H$28</c:f>
              <c:strCache>
                <c:ptCount val="1"/>
                <c:pt idx="0">
                  <c:v>どちらかと言えば満足していない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'42【Q37S5】'!$H$30:$H$32</c:f>
              <c:numCache>
                <c:formatCode>0.0_ </c:formatCode>
                <c:ptCount val="3"/>
                <c:pt idx="0">
                  <c:v>26.464646464646464</c:v>
                </c:pt>
                <c:pt idx="1">
                  <c:v>27.118644067796609</c:v>
                </c:pt>
                <c:pt idx="2">
                  <c:v>25.868725868725868</c:v>
                </c:pt>
              </c:numCache>
            </c:numRef>
          </c:val>
          <c:extLst>
            <c:ext xmlns:c16="http://schemas.microsoft.com/office/drawing/2014/chart" uri="{C3380CC4-5D6E-409C-BE32-E72D297353CC}">
              <c16:uniqueId val="{00000003-2728-4FA2-9BB6-693A2D26A00C}"/>
            </c:ext>
          </c:extLst>
        </c:ser>
        <c:ser>
          <c:idx val="3"/>
          <c:order val="3"/>
          <c:tx>
            <c:strRef>
              <c:f>'42【Q37S5】'!$I$28</c:f>
              <c:strCache>
                <c:ptCount val="1"/>
                <c:pt idx="0">
                  <c:v>満足していない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'42【Q37S5】'!$I$30:$I$32</c:f>
              <c:numCache>
                <c:formatCode>0.0_ </c:formatCode>
                <c:ptCount val="3"/>
                <c:pt idx="0">
                  <c:v>11.91919191919192</c:v>
                </c:pt>
                <c:pt idx="1">
                  <c:v>13.135593220338984</c:v>
                </c:pt>
                <c:pt idx="2">
                  <c:v>10.810810810810811</c:v>
                </c:pt>
              </c:numCache>
            </c:numRef>
          </c:val>
          <c:extLst>
            <c:ext xmlns:c16="http://schemas.microsoft.com/office/drawing/2014/chart" uri="{C3380CC4-5D6E-409C-BE32-E72D297353CC}">
              <c16:uniqueId val="{00000004-2728-4FA2-9BB6-693A2D26A00C}"/>
            </c:ext>
          </c:extLst>
        </c:ser>
        <c:dLbls>
          <c:showLegendKey val="0"/>
          <c:showVal val="0"/>
          <c:showCatName val="0"/>
          <c:showSerName val="0"/>
          <c:showPercent val="0"/>
          <c:showBubbleSize val="0"/>
        </c:dLbls>
        <c:gapWidth val="30"/>
        <c:overlap val="100"/>
        <c:axId val="419532856"/>
        <c:axId val="419540696"/>
      </c:barChart>
      <c:catAx>
        <c:axId val="419532856"/>
        <c:scaling>
          <c:orientation val="maxMin"/>
        </c:scaling>
        <c:delete val="1"/>
        <c:axPos val="l"/>
        <c:majorTickMark val="out"/>
        <c:minorTickMark val="none"/>
        <c:tickLblPos val="nextTo"/>
        <c:crossAx val="419540696"/>
        <c:crosses val="autoZero"/>
        <c:auto val="1"/>
        <c:lblAlgn val="ctr"/>
        <c:lblOffset val="100"/>
        <c:tickLblSkip val="3"/>
        <c:tickMarkSkip val="1"/>
        <c:noMultiLvlLbl val="0"/>
      </c:catAx>
      <c:valAx>
        <c:axId val="419540696"/>
        <c:scaling>
          <c:orientation val="minMax"/>
          <c:min val="0"/>
        </c:scaling>
        <c:delete val="1"/>
        <c:axPos val="t"/>
        <c:numFmt formatCode="0%" sourceLinked="1"/>
        <c:majorTickMark val="out"/>
        <c:minorTickMark val="none"/>
        <c:tickLblPos val="nextTo"/>
        <c:crossAx val="419532856"/>
        <c:crossesAt val="1"/>
        <c:crossBetween val="between"/>
      </c:valAx>
      <c:spPr>
        <a:noFill/>
        <a:ln w="25400">
          <a:noFill/>
        </a:ln>
      </c:spPr>
    </c:plotArea>
    <c:legend>
      <c:legendPos val="t"/>
      <c:layout>
        <c:manualLayout>
          <c:xMode val="edge"/>
          <c:yMode val="edge"/>
          <c:x val="4.1626806951146511E-2"/>
          <c:y val="0.41884983876679899"/>
          <c:w val="0.88035459454388754"/>
          <c:h val="0.14642376672292942"/>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'43【Q37S6】'!$F$30:$I$30</c:f>
              <c:numCache>
                <c:formatCode>0.0_ </c:formatCode>
                <c:ptCount val="4"/>
                <c:pt idx="0">
                  <c:v>11.313131313131313</c:v>
                </c:pt>
                <c:pt idx="1">
                  <c:v>44.848484848484851</c:v>
                </c:pt>
                <c:pt idx="2">
                  <c:v>33.737373737373737</c:v>
                </c:pt>
                <c:pt idx="3">
                  <c:v>10.1010101010101</c:v>
                </c:pt>
              </c:numCache>
            </c:numRef>
          </c:val>
          <c:extLst>
            <c:ext xmlns:c16="http://schemas.microsoft.com/office/drawing/2014/chart" uri="{C3380CC4-5D6E-409C-BE32-E72D297353CC}">
              <c16:uniqueId val="{00000005-9E4F-40AF-BC04-EB56BBE9F681}"/>
            </c:ext>
          </c:extLst>
        </c:ser>
        <c:dLbls>
          <c:showLegendKey val="0"/>
          <c:showVal val="0"/>
          <c:showCatName val="0"/>
          <c:showSerName val="0"/>
          <c:showPercent val="0"/>
          <c:showBubbleSize val="0"/>
        </c:dLbls>
        <c:gapWidth val="60"/>
        <c:overlap val="-50"/>
        <c:axId val="419540304"/>
        <c:axId val="419541872"/>
      </c:barChart>
      <c:catAx>
        <c:axId val="419540304"/>
        <c:scaling>
          <c:orientation val="minMax"/>
        </c:scaling>
        <c:delete val="1"/>
        <c:axPos val="b"/>
        <c:numFmt formatCode="General" sourceLinked="1"/>
        <c:majorTickMark val="out"/>
        <c:minorTickMark val="none"/>
        <c:tickLblPos val="nextTo"/>
        <c:crossAx val="419541872"/>
        <c:crosses val="autoZero"/>
        <c:auto val="1"/>
        <c:lblAlgn val="ctr"/>
        <c:lblOffset val="100"/>
        <c:noMultiLvlLbl val="0"/>
      </c:catAx>
      <c:valAx>
        <c:axId val="419541872"/>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19540304"/>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63513826555157249"/>
          <c:w val="0.93756915578227862"/>
          <c:h val="0.28533683226687756"/>
        </c:manualLayout>
      </c:layout>
      <c:barChart>
        <c:barDir val="bar"/>
        <c:grouping val="percentStacked"/>
        <c:varyColors val="0"/>
        <c:ser>
          <c:idx val="0"/>
          <c:order val="0"/>
          <c:tx>
            <c:strRef>
              <c:f>'43【Q37S6】'!$F$28</c:f>
              <c:strCache>
                <c:ptCount val="1"/>
                <c:pt idx="0">
                  <c:v>満足している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'43【Q37S6】'!$F$30:$F$32</c:f>
              <c:numCache>
                <c:formatCode>0.0_ </c:formatCode>
                <c:ptCount val="3"/>
                <c:pt idx="0">
                  <c:v>11.313131313131313</c:v>
                </c:pt>
                <c:pt idx="1">
                  <c:v>8.898305084745763</c:v>
                </c:pt>
                <c:pt idx="2">
                  <c:v>13.513513513513514</c:v>
                </c:pt>
              </c:numCache>
            </c:numRef>
          </c:val>
          <c:extLst>
            <c:ext xmlns:c16="http://schemas.microsoft.com/office/drawing/2014/chart" uri="{C3380CC4-5D6E-409C-BE32-E72D297353CC}">
              <c16:uniqueId val="{00000001-4BA0-421F-851D-BAFD5A820731}"/>
            </c:ext>
          </c:extLst>
        </c:ser>
        <c:ser>
          <c:idx val="1"/>
          <c:order val="1"/>
          <c:tx>
            <c:strRef>
              <c:f>'43【Q37S6】'!$G$28</c:f>
              <c:strCache>
                <c:ptCount val="1"/>
                <c:pt idx="0">
                  <c:v>どちらかと言えば満足している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'43【Q37S6】'!$G$30:$G$32</c:f>
              <c:numCache>
                <c:formatCode>"∵"0.0_ </c:formatCode>
                <c:ptCount val="3"/>
                <c:pt idx="0" formatCode="0.0_ ">
                  <c:v>44.848484848484851</c:v>
                </c:pt>
                <c:pt idx="1">
                  <c:v>40.677966101694921</c:v>
                </c:pt>
                <c:pt idx="2" formatCode="0.0_ ">
                  <c:v>48.648648648648653</c:v>
                </c:pt>
              </c:numCache>
            </c:numRef>
          </c:val>
          <c:extLst>
            <c:ext xmlns:c16="http://schemas.microsoft.com/office/drawing/2014/chart" uri="{C3380CC4-5D6E-409C-BE32-E72D297353CC}">
              <c16:uniqueId val="{00000002-4BA0-421F-851D-BAFD5A820731}"/>
            </c:ext>
          </c:extLst>
        </c:ser>
        <c:ser>
          <c:idx val="2"/>
          <c:order val="2"/>
          <c:tx>
            <c:strRef>
              <c:f>'43【Q37S6】'!$H$28</c:f>
              <c:strCache>
                <c:ptCount val="1"/>
                <c:pt idx="0">
                  <c:v>どちらかと言えば満足していない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'43【Q37S6】'!$H$30:$H$32</c:f>
              <c:numCache>
                <c:formatCode>0.0_ </c:formatCode>
                <c:ptCount val="3"/>
                <c:pt idx="0">
                  <c:v>33.737373737373737</c:v>
                </c:pt>
                <c:pt idx="1">
                  <c:v>36.864406779661017</c:v>
                </c:pt>
                <c:pt idx="2">
                  <c:v>30.888030888030887</c:v>
                </c:pt>
              </c:numCache>
            </c:numRef>
          </c:val>
          <c:extLst>
            <c:ext xmlns:c16="http://schemas.microsoft.com/office/drawing/2014/chart" uri="{C3380CC4-5D6E-409C-BE32-E72D297353CC}">
              <c16:uniqueId val="{00000003-4BA0-421F-851D-BAFD5A820731}"/>
            </c:ext>
          </c:extLst>
        </c:ser>
        <c:ser>
          <c:idx val="3"/>
          <c:order val="3"/>
          <c:tx>
            <c:strRef>
              <c:f>'43【Q37S6】'!$I$28</c:f>
              <c:strCache>
                <c:ptCount val="1"/>
                <c:pt idx="0">
                  <c:v>満足していない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'43【Q37S6】'!$I$30:$I$32</c:f>
              <c:numCache>
                <c:formatCode>"△"0.0_ </c:formatCode>
                <c:ptCount val="3"/>
                <c:pt idx="0" formatCode="0.0_ ">
                  <c:v>10.1010101010101</c:v>
                </c:pt>
                <c:pt idx="1">
                  <c:v>13.559322033898304</c:v>
                </c:pt>
                <c:pt idx="2" formatCode="&quot;▽&quot;0.0_ ">
                  <c:v>6.9498069498069501</c:v>
                </c:pt>
              </c:numCache>
            </c:numRef>
          </c:val>
          <c:extLst>
            <c:ext xmlns:c16="http://schemas.microsoft.com/office/drawing/2014/chart" uri="{C3380CC4-5D6E-409C-BE32-E72D297353CC}">
              <c16:uniqueId val="{00000004-4BA0-421F-851D-BAFD5A820731}"/>
            </c:ext>
          </c:extLst>
        </c:ser>
        <c:dLbls>
          <c:showLegendKey val="0"/>
          <c:showVal val="0"/>
          <c:showCatName val="0"/>
          <c:showSerName val="0"/>
          <c:showPercent val="0"/>
          <c:showBubbleSize val="0"/>
        </c:dLbls>
        <c:gapWidth val="30"/>
        <c:overlap val="100"/>
        <c:axId val="419537952"/>
        <c:axId val="419535992"/>
      </c:barChart>
      <c:catAx>
        <c:axId val="419537952"/>
        <c:scaling>
          <c:orientation val="maxMin"/>
        </c:scaling>
        <c:delete val="1"/>
        <c:axPos val="l"/>
        <c:majorTickMark val="out"/>
        <c:minorTickMark val="none"/>
        <c:tickLblPos val="nextTo"/>
        <c:crossAx val="419535992"/>
        <c:crosses val="autoZero"/>
        <c:auto val="1"/>
        <c:lblAlgn val="ctr"/>
        <c:lblOffset val="100"/>
        <c:tickLblSkip val="3"/>
        <c:tickMarkSkip val="1"/>
        <c:noMultiLvlLbl val="0"/>
      </c:catAx>
      <c:valAx>
        <c:axId val="419535992"/>
        <c:scaling>
          <c:orientation val="minMax"/>
          <c:min val="0"/>
        </c:scaling>
        <c:delete val="1"/>
        <c:axPos val="t"/>
        <c:numFmt formatCode="0%" sourceLinked="1"/>
        <c:majorTickMark val="out"/>
        <c:minorTickMark val="none"/>
        <c:tickLblPos val="nextTo"/>
        <c:crossAx val="419537952"/>
        <c:crossesAt val="1"/>
        <c:crossBetween val="between"/>
      </c:valAx>
      <c:spPr>
        <a:noFill/>
        <a:ln w="25400">
          <a:noFill/>
        </a:ln>
      </c:spPr>
    </c:plotArea>
    <c:legend>
      <c:legendPos val="t"/>
      <c:layout>
        <c:manualLayout>
          <c:xMode val="edge"/>
          <c:yMode val="edge"/>
          <c:x val="4.1626806951146511E-2"/>
          <c:y val="0.31316953051980728"/>
          <c:w val="0.88035459454388754"/>
          <c:h val="0.25210395347536768"/>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'44【Q38】'!$F$30:$I$30</c:f>
              <c:numCache>
                <c:formatCode>0.0_ </c:formatCode>
                <c:ptCount val="4"/>
                <c:pt idx="0">
                  <c:v>4.6464646464646462</c:v>
                </c:pt>
                <c:pt idx="1">
                  <c:v>31.111111111111111</c:v>
                </c:pt>
                <c:pt idx="2">
                  <c:v>31.111111111111111</c:v>
                </c:pt>
                <c:pt idx="3">
                  <c:v>33.131313131313135</c:v>
                </c:pt>
              </c:numCache>
            </c:numRef>
          </c:val>
          <c:extLst>
            <c:ext xmlns:c16="http://schemas.microsoft.com/office/drawing/2014/chart" uri="{C3380CC4-5D6E-409C-BE32-E72D297353CC}">
              <c16:uniqueId val="{00000005-EB57-49F9-97B1-5CA2CB36DBE6}"/>
            </c:ext>
          </c:extLst>
        </c:ser>
        <c:dLbls>
          <c:showLegendKey val="0"/>
          <c:showVal val="0"/>
          <c:showCatName val="0"/>
          <c:showSerName val="0"/>
          <c:showPercent val="0"/>
          <c:showBubbleSize val="0"/>
        </c:dLbls>
        <c:gapWidth val="60"/>
        <c:overlap val="-50"/>
        <c:axId val="419541088"/>
        <c:axId val="419534816"/>
      </c:barChart>
      <c:catAx>
        <c:axId val="419541088"/>
        <c:scaling>
          <c:orientation val="minMax"/>
        </c:scaling>
        <c:delete val="1"/>
        <c:axPos val="b"/>
        <c:numFmt formatCode="General" sourceLinked="1"/>
        <c:majorTickMark val="out"/>
        <c:minorTickMark val="none"/>
        <c:tickLblPos val="nextTo"/>
        <c:crossAx val="419534816"/>
        <c:crosses val="autoZero"/>
        <c:auto val="1"/>
        <c:lblAlgn val="ctr"/>
        <c:lblOffset val="100"/>
        <c:noMultiLvlLbl val="0"/>
      </c:catAx>
      <c:valAx>
        <c:axId val="419534816"/>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1954108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63513826555157249"/>
          <c:w val="0.93756915578227862"/>
          <c:h val="0.28533683226687756"/>
        </c:manualLayout>
      </c:layout>
      <c:barChart>
        <c:barDir val="bar"/>
        <c:grouping val="percentStacked"/>
        <c:varyColors val="0"/>
        <c:ser>
          <c:idx val="0"/>
          <c:order val="0"/>
          <c:tx>
            <c:strRef>
              <c:f>'44【Q38】'!$F$28</c:f>
              <c:strCache>
                <c:ptCount val="1"/>
                <c:pt idx="0">
                  <c:v>現在の方が高い</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'44【Q38】'!$F$30:$F$32</c:f>
              <c:numCache>
                <c:formatCode>0.0_ </c:formatCode>
                <c:ptCount val="3"/>
                <c:pt idx="0">
                  <c:v>4.6464646464646462</c:v>
                </c:pt>
                <c:pt idx="1">
                  <c:v>2.9661016949152543</c:v>
                </c:pt>
                <c:pt idx="2">
                  <c:v>6.1776061776061777</c:v>
                </c:pt>
              </c:numCache>
            </c:numRef>
          </c:val>
          <c:extLst>
            <c:ext xmlns:c16="http://schemas.microsoft.com/office/drawing/2014/chart" uri="{C3380CC4-5D6E-409C-BE32-E72D297353CC}">
              <c16:uniqueId val="{00000001-29C9-472D-8DC8-1022CB42686E}"/>
            </c:ext>
          </c:extLst>
        </c:ser>
        <c:ser>
          <c:idx val="1"/>
          <c:order val="1"/>
          <c:tx>
            <c:strRef>
              <c:f>'44【Q38】'!$G$28</c:f>
              <c:strCache>
                <c:ptCount val="1"/>
                <c:pt idx="0">
                  <c:v>同じ程度</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'44【Q38】'!$G$30:$G$32</c:f>
              <c:numCache>
                <c:formatCode>"▼"0.0_ </c:formatCode>
                <c:ptCount val="3"/>
                <c:pt idx="0" formatCode="0.0_ ">
                  <c:v>31.111111111111111</c:v>
                </c:pt>
                <c:pt idx="1">
                  <c:v>24.576271186440678</c:v>
                </c:pt>
                <c:pt idx="2" formatCode="&quot;▲&quot;0.0_ ">
                  <c:v>37.065637065637063</c:v>
                </c:pt>
              </c:numCache>
            </c:numRef>
          </c:val>
          <c:extLst>
            <c:ext xmlns:c16="http://schemas.microsoft.com/office/drawing/2014/chart" uri="{C3380CC4-5D6E-409C-BE32-E72D297353CC}">
              <c16:uniqueId val="{00000002-29C9-472D-8DC8-1022CB42686E}"/>
            </c:ext>
          </c:extLst>
        </c:ser>
        <c:ser>
          <c:idx val="2"/>
          <c:order val="2"/>
          <c:tx>
            <c:strRef>
              <c:f>'44【Q38】'!$H$28</c:f>
              <c:strCache>
                <c:ptCount val="1"/>
                <c:pt idx="0">
                  <c:v>現在の方がやや低い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'44【Q38】'!$H$30:$H$32</c:f>
              <c:numCache>
                <c:formatCode>"∵"0.0_ </c:formatCode>
                <c:ptCount val="3"/>
                <c:pt idx="0" formatCode="0.0_ ">
                  <c:v>31.111111111111111</c:v>
                </c:pt>
                <c:pt idx="1">
                  <c:v>26.694915254237291</c:v>
                </c:pt>
                <c:pt idx="2" formatCode="&quot;∴&quot;0.0_ ">
                  <c:v>35.135135135135137</c:v>
                </c:pt>
              </c:numCache>
            </c:numRef>
          </c:val>
          <c:extLst>
            <c:ext xmlns:c16="http://schemas.microsoft.com/office/drawing/2014/chart" uri="{C3380CC4-5D6E-409C-BE32-E72D297353CC}">
              <c16:uniqueId val="{00000003-29C9-472D-8DC8-1022CB42686E}"/>
            </c:ext>
          </c:extLst>
        </c:ser>
        <c:ser>
          <c:idx val="3"/>
          <c:order val="3"/>
          <c:tx>
            <c:strRef>
              <c:f>'44【Q38】'!$I$28</c:f>
              <c:strCache>
                <c:ptCount val="1"/>
                <c:pt idx="0">
                  <c:v>現在の方が低い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'44【Q38】'!$I$30:$I$32</c:f>
              <c:numCache>
                <c:formatCode>"▲"0.0_ </c:formatCode>
                <c:ptCount val="3"/>
                <c:pt idx="0" formatCode="0.0_ ">
                  <c:v>33.131313131313135</c:v>
                </c:pt>
                <c:pt idx="1">
                  <c:v>45.762711864406782</c:v>
                </c:pt>
                <c:pt idx="2" formatCode="&quot;▼&quot;0.0_ ">
                  <c:v>21.621621621621621</c:v>
                </c:pt>
              </c:numCache>
            </c:numRef>
          </c:val>
          <c:extLst>
            <c:ext xmlns:c16="http://schemas.microsoft.com/office/drawing/2014/chart" uri="{C3380CC4-5D6E-409C-BE32-E72D297353CC}">
              <c16:uniqueId val="{00000004-29C9-472D-8DC8-1022CB42686E}"/>
            </c:ext>
          </c:extLst>
        </c:ser>
        <c:dLbls>
          <c:showLegendKey val="0"/>
          <c:showVal val="0"/>
          <c:showCatName val="0"/>
          <c:showSerName val="0"/>
          <c:showPercent val="0"/>
          <c:showBubbleSize val="0"/>
        </c:dLbls>
        <c:gapWidth val="30"/>
        <c:overlap val="100"/>
        <c:axId val="419542264"/>
        <c:axId val="419538344"/>
      </c:barChart>
      <c:catAx>
        <c:axId val="419542264"/>
        <c:scaling>
          <c:orientation val="maxMin"/>
        </c:scaling>
        <c:delete val="1"/>
        <c:axPos val="l"/>
        <c:majorTickMark val="out"/>
        <c:minorTickMark val="none"/>
        <c:tickLblPos val="nextTo"/>
        <c:crossAx val="419538344"/>
        <c:crosses val="autoZero"/>
        <c:auto val="1"/>
        <c:lblAlgn val="ctr"/>
        <c:lblOffset val="100"/>
        <c:tickLblSkip val="3"/>
        <c:tickMarkSkip val="1"/>
        <c:noMultiLvlLbl val="0"/>
      </c:catAx>
      <c:valAx>
        <c:axId val="419538344"/>
        <c:scaling>
          <c:orientation val="minMax"/>
          <c:min val="0"/>
        </c:scaling>
        <c:delete val="1"/>
        <c:axPos val="t"/>
        <c:numFmt formatCode="0%" sourceLinked="1"/>
        <c:majorTickMark val="out"/>
        <c:minorTickMark val="none"/>
        <c:tickLblPos val="nextTo"/>
        <c:crossAx val="419542264"/>
        <c:crossesAt val="1"/>
        <c:crossBetween val="between"/>
      </c:valAx>
      <c:spPr>
        <a:noFill/>
        <a:ln w="25400">
          <a:noFill/>
        </a:ln>
      </c:spPr>
    </c:plotArea>
    <c:legend>
      <c:legendPos val="t"/>
      <c:layout>
        <c:manualLayout>
          <c:xMode val="edge"/>
          <c:yMode val="edge"/>
          <c:x val="4.2661278556175034E-2"/>
          <c:y val="0.37667124670144303"/>
          <c:w val="0.94702495460588287"/>
          <c:h val="0.18881193365340321"/>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274207407407407"/>
          <c:y val="0.18505490813648293"/>
          <c:w val="0.79279999999999995"/>
          <c:h val="0.61543475065616793"/>
        </c:manualLayout>
      </c:layout>
      <c:barChart>
        <c:barDir val="bar"/>
        <c:grouping val="percentStacked"/>
        <c:varyColors val="0"/>
        <c:ser>
          <c:idx val="0"/>
          <c:order val="0"/>
          <c:tx>
            <c:strRef>
              <c:f>'44【Q38】'!$D$34</c:f>
              <c:strCache>
                <c:ptCount val="1"/>
                <c:pt idx="0">
                  <c:v>現在の方が高い</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'44【Q38】'!$C$35:$C$38</c:f>
              <c:strCache>
                <c:ptCount val="4"/>
                <c:pt idx="0">
                  <c:v>男性総合職(n=236)</c:v>
                </c:pt>
                <c:pt idx="1">
                  <c:v>女性総合職(n=259)</c:v>
                </c:pt>
                <c:pt idx="2">
                  <c:v>女性総合職　子どもあり(n=138）</c:v>
                </c:pt>
                <c:pt idx="3">
                  <c:v>女性総合職　子どもなし(n=121）</c:v>
                </c:pt>
              </c:strCache>
            </c:strRef>
          </c:cat>
          <c:val>
            <c:numRef>
              <c:f>'44【Q38】'!$D$35:$D$38</c:f>
              <c:numCache>
                <c:formatCode>0.0_ </c:formatCode>
                <c:ptCount val="4"/>
                <c:pt idx="0">
                  <c:v>2.9661016949152543</c:v>
                </c:pt>
                <c:pt idx="1">
                  <c:v>6.1776061776061777</c:v>
                </c:pt>
                <c:pt idx="2">
                  <c:v>6.5217391304347823</c:v>
                </c:pt>
                <c:pt idx="3">
                  <c:v>5.785123966942149</c:v>
                </c:pt>
              </c:numCache>
            </c:numRef>
          </c:val>
          <c:extLst>
            <c:ext xmlns:c16="http://schemas.microsoft.com/office/drawing/2014/chart" uri="{C3380CC4-5D6E-409C-BE32-E72D297353CC}">
              <c16:uniqueId val="{00000000-2A82-460A-BD38-ABB9B8DCF3DF}"/>
            </c:ext>
          </c:extLst>
        </c:ser>
        <c:ser>
          <c:idx val="1"/>
          <c:order val="1"/>
          <c:tx>
            <c:strRef>
              <c:f>'44【Q38】'!$E$34</c:f>
              <c:strCache>
                <c:ptCount val="1"/>
                <c:pt idx="0">
                  <c:v>同じ程度</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'44【Q38】'!$C$35:$C$38</c:f>
              <c:strCache>
                <c:ptCount val="4"/>
                <c:pt idx="0">
                  <c:v>男性総合職(n=236)</c:v>
                </c:pt>
                <c:pt idx="1">
                  <c:v>女性総合職(n=259)</c:v>
                </c:pt>
                <c:pt idx="2">
                  <c:v>女性総合職　子どもあり(n=138）</c:v>
                </c:pt>
                <c:pt idx="3">
                  <c:v>女性総合職　子どもなし(n=121）</c:v>
                </c:pt>
              </c:strCache>
            </c:strRef>
          </c:cat>
          <c:val>
            <c:numRef>
              <c:f>'44【Q38】'!$E$35:$E$38</c:f>
              <c:numCache>
                <c:formatCode>0.0_ </c:formatCode>
                <c:ptCount val="4"/>
                <c:pt idx="0">
                  <c:v>24.576271186440678</c:v>
                </c:pt>
                <c:pt idx="1">
                  <c:v>37.065637065637063</c:v>
                </c:pt>
                <c:pt idx="2">
                  <c:v>39.130434782608695</c:v>
                </c:pt>
                <c:pt idx="3">
                  <c:v>34.710743801652896</c:v>
                </c:pt>
              </c:numCache>
            </c:numRef>
          </c:val>
          <c:extLst>
            <c:ext xmlns:c16="http://schemas.microsoft.com/office/drawing/2014/chart" uri="{C3380CC4-5D6E-409C-BE32-E72D297353CC}">
              <c16:uniqueId val="{00000001-2A82-460A-BD38-ABB9B8DCF3DF}"/>
            </c:ext>
          </c:extLst>
        </c:ser>
        <c:ser>
          <c:idx val="2"/>
          <c:order val="2"/>
          <c:tx>
            <c:strRef>
              <c:f>'44【Q38】'!$F$34</c:f>
              <c:strCache>
                <c:ptCount val="1"/>
                <c:pt idx="0">
                  <c:v>現在の方がやや低い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'44【Q38】'!$C$35:$C$38</c:f>
              <c:strCache>
                <c:ptCount val="4"/>
                <c:pt idx="0">
                  <c:v>男性総合職(n=236)</c:v>
                </c:pt>
                <c:pt idx="1">
                  <c:v>女性総合職(n=259)</c:v>
                </c:pt>
                <c:pt idx="2">
                  <c:v>女性総合職　子どもあり(n=138）</c:v>
                </c:pt>
                <c:pt idx="3">
                  <c:v>女性総合職　子どもなし(n=121）</c:v>
                </c:pt>
              </c:strCache>
            </c:strRef>
          </c:cat>
          <c:val>
            <c:numRef>
              <c:f>'44【Q38】'!$F$35:$F$38</c:f>
              <c:numCache>
                <c:formatCode>0.0_ </c:formatCode>
                <c:ptCount val="4"/>
                <c:pt idx="0">
                  <c:v>26.694915254237291</c:v>
                </c:pt>
                <c:pt idx="1">
                  <c:v>35.135135135135137</c:v>
                </c:pt>
                <c:pt idx="2">
                  <c:v>33.333333333333329</c:v>
                </c:pt>
                <c:pt idx="3">
                  <c:v>37.190082644628099</c:v>
                </c:pt>
              </c:numCache>
            </c:numRef>
          </c:val>
          <c:extLst>
            <c:ext xmlns:c16="http://schemas.microsoft.com/office/drawing/2014/chart" uri="{C3380CC4-5D6E-409C-BE32-E72D297353CC}">
              <c16:uniqueId val="{00000002-2A82-460A-BD38-ABB9B8DCF3DF}"/>
            </c:ext>
          </c:extLst>
        </c:ser>
        <c:ser>
          <c:idx val="3"/>
          <c:order val="3"/>
          <c:tx>
            <c:strRef>
              <c:f>'44【Q38】'!$G$34</c:f>
              <c:strCache>
                <c:ptCount val="1"/>
                <c:pt idx="0">
                  <c:v>現在の方が低い</c:v>
                </c:pt>
              </c:strCache>
            </c:strRef>
          </c:tx>
          <c:spPr>
            <a:pattFill prst="pct20">
              <a:fgClr>
                <a:srgbClr val="5B9BD5">
                  <a:lumMod val="75000"/>
                </a:srgbClr>
              </a:fgClr>
              <a:bgClr>
                <a:sysClr val="window" lastClr="FFFFFF"/>
              </a:bgClr>
            </a:patt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'44【Q38】'!$C$35:$C$38</c:f>
              <c:strCache>
                <c:ptCount val="4"/>
                <c:pt idx="0">
                  <c:v>男性総合職(n=236)</c:v>
                </c:pt>
                <c:pt idx="1">
                  <c:v>女性総合職(n=259)</c:v>
                </c:pt>
                <c:pt idx="2">
                  <c:v>女性総合職　子どもあり(n=138）</c:v>
                </c:pt>
                <c:pt idx="3">
                  <c:v>女性総合職　子どもなし(n=121）</c:v>
                </c:pt>
              </c:strCache>
            </c:strRef>
          </c:cat>
          <c:val>
            <c:numRef>
              <c:f>'44【Q38】'!$G$35:$G$38</c:f>
              <c:numCache>
                <c:formatCode>0.0_ </c:formatCode>
                <c:ptCount val="4"/>
                <c:pt idx="0">
                  <c:v>45.762711864406782</c:v>
                </c:pt>
                <c:pt idx="1">
                  <c:v>21.621621621621621</c:v>
                </c:pt>
                <c:pt idx="2">
                  <c:v>21.014492753623188</c:v>
                </c:pt>
                <c:pt idx="3">
                  <c:v>22.314049586776861</c:v>
                </c:pt>
              </c:numCache>
            </c:numRef>
          </c:val>
          <c:extLst>
            <c:ext xmlns:c16="http://schemas.microsoft.com/office/drawing/2014/chart" uri="{C3380CC4-5D6E-409C-BE32-E72D297353CC}">
              <c16:uniqueId val="{00000003-2A82-460A-BD38-ABB9B8DCF3DF}"/>
            </c:ext>
          </c:extLst>
        </c:ser>
        <c:dLbls>
          <c:showLegendKey val="0"/>
          <c:showVal val="0"/>
          <c:showCatName val="0"/>
          <c:showSerName val="0"/>
          <c:showPercent val="0"/>
          <c:showBubbleSize val="0"/>
        </c:dLbls>
        <c:gapWidth val="150"/>
        <c:overlap val="100"/>
        <c:axId val="419535600"/>
        <c:axId val="419548536"/>
      </c:barChart>
      <c:catAx>
        <c:axId val="419535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19548536"/>
        <c:crosses val="autoZero"/>
        <c:auto val="1"/>
        <c:lblAlgn val="ctr"/>
        <c:lblOffset val="100"/>
        <c:noMultiLvlLbl val="0"/>
      </c:catAx>
      <c:valAx>
        <c:axId val="41954853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19535600"/>
        <c:crosses val="autoZero"/>
        <c:crossBetween val="between"/>
        <c:majorUnit val="0.2"/>
      </c:valAx>
      <c:spPr>
        <a:noFill/>
        <a:ln>
          <a:noFill/>
        </a:ln>
        <a:effectLst/>
      </c:spPr>
    </c:plotArea>
    <c:legend>
      <c:legendPos val="b"/>
      <c:layout>
        <c:manualLayout>
          <c:xMode val="edge"/>
          <c:yMode val="edge"/>
          <c:x val="1.5935768445610962E-3"/>
          <c:y val="0.8270593953533586"/>
          <c:w val="0.99840648148148148"/>
          <c:h val="0.172883833965198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63513826555157249"/>
          <c:w val="0.9375693739554638"/>
          <c:h val="0.28533683226687756"/>
        </c:manualLayout>
      </c:layout>
      <c:barChart>
        <c:barDir val="bar"/>
        <c:grouping val="percentStacked"/>
        <c:varyColors val="0"/>
        <c:ser>
          <c:idx val="0"/>
          <c:order val="0"/>
          <c:tx>
            <c:strRef>
              <c:f>'12【Q14】'!$F$28</c:f>
              <c:strCache>
                <c:ptCount val="1"/>
                <c:pt idx="0">
                  <c:v>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'12【Q14】'!$F$30:$F$32</c:f>
              <c:numCache>
                <c:formatCode>"▲"0.0_ </c:formatCode>
                <c:ptCount val="3"/>
                <c:pt idx="0" formatCode="0.0_ ">
                  <c:v>59.191919191919197</c:v>
                </c:pt>
                <c:pt idx="1">
                  <c:v>65.677966101694921</c:v>
                </c:pt>
                <c:pt idx="2" formatCode="&quot;▼&quot;0.0_ ">
                  <c:v>53.281853281853287</c:v>
                </c:pt>
              </c:numCache>
            </c:numRef>
          </c:val>
          <c:extLst>
            <c:ext xmlns:c16="http://schemas.microsoft.com/office/drawing/2014/chart" uri="{C3380CC4-5D6E-409C-BE32-E72D297353CC}">
              <c16:uniqueId val="{00000001-1403-4DB5-8018-48670B327199}"/>
            </c:ext>
          </c:extLst>
        </c:ser>
        <c:ser>
          <c:idx val="1"/>
          <c:order val="1"/>
          <c:tx>
            <c:strRef>
              <c:f>'12【Q14】'!$G$28</c:f>
              <c:strCache>
                <c:ptCount val="1"/>
                <c:pt idx="0">
                  <c:v>いない</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'12【Q14】'!$G$30:$G$32</c:f>
              <c:numCache>
                <c:formatCode>"▼"0.0_ </c:formatCode>
                <c:ptCount val="3"/>
                <c:pt idx="0" formatCode="0.0_ ">
                  <c:v>40.80808080808081</c:v>
                </c:pt>
                <c:pt idx="1">
                  <c:v>34.322033898305079</c:v>
                </c:pt>
                <c:pt idx="2" formatCode="&quot;▲&quot;0.0_ ">
                  <c:v>46.71814671814672</c:v>
                </c:pt>
              </c:numCache>
            </c:numRef>
          </c:val>
          <c:extLst>
            <c:ext xmlns:c16="http://schemas.microsoft.com/office/drawing/2014/chart" uri="{C3380CC4-5D6E-409C-BE32-E72D297353CC}">
              <c16:uniqueId val="{00000002-1403-4DB5-8018-48670B327199}"/>
            </c:ext>
          </c:extLst>
        </c:ser>
        <c:dLbls>
          <c:showLegendKey val="0"/>
          <c:showVal val="0"/>
          <c:showCatName val="0"/>
          <c:showSerName val="0"/>
          <c:showPercent val="0"/>
          <c:showBubbleSize val="0"/>
        </c:dLbls>
        <c:gapWidth val="30"/>
        <c:overlap val="100"/>
        <c:axId val="406102304"/>
        <c:axId val="406102696"/>
      </c:barChart>
      <c:catAx>
        <c:axId val="406102304"/>
        <c:scaling>
          <c:orientation val="maxMin"/>
        </c:scaling>
        <c:delete val="1"/>
        <c:axPos val="l"/>
        <c:majorTickMark val="out"/>
        <c:minorTickMark val="none"/>
        <c:tickLblPos val="nextTo"/>
        <c:crossAx val="406102696"/>
        <c:crosses val="autoZero"/>
        <c:auto val="1"/>
        <c:lblAlgn val="ctr"/>
        <c:lblOffset val="100"/>
        <c:tickLblSkip val="3"/>
        <c:tickMarkSkip val="1"/>
        <c:noMultiLvlLbl val="0"/>
      </c:catAx>
      <c:valAx>
        <c:axId val="406102696"/>
        <c:scaling>
          <c:orientation val="minMax"/>
          <c:min val="0"/>
        </c:scaling>
        <c:delete val="1"/>
        <c:axPos val="t"/>
        <c:numFmt formatCode="0%" sourceLinked="1"/>
        <c:majorTickMark val="out"/>
        <c:minorTickMark val="none"/>
        <c:tickLblPos val="nextTo"/>
        <c:crossAx val="406102304"/>
        <c:crossesAt val="1"/>
        <c:crossBetween val="between"/>
      </c:valAx>
      <c:spPr>
        <a:noFill/>
        <a:ln w="25400">
          <a:noFill/>
        </a:ln>
      </c:spPr>
    </c:plotArea>
    <c:legend>
      <c:legendPos val="t"/>
      <c:layout>
        <c:manualLayout>
          <c:xMode val="edge"/>
          <c:yMode val="edge"/>
          <c:x val="0.2870384203146023"/>
          <c:y val="0.48894933469669255"/>
          <c:w val="0.38569403321978646"/>
          <c:h val="7.637978198870865E-2"/>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'1【Q38】'!$F$30:$I$30</c:f>
              <c:numCache>
                <c:formatCode>0.0_ </c:formatCode>
                <c:ptCount val="4"/>
                <c:pt idx="0">
                  <c:v>5.1773049645390072</c:v>
                </c:pt>
                <c:pt idx="1">
                  <c:v>30.567375886524822</c:v>
                </c:pt>
                <c:pt idx="2">
                  <c:v>32.836879432624109</c:v>
                </c:pt>
                <c:pt idx="3">
                  <c:v>31.418439716312058</c:v>
                </c:pt>
              </c:numCache>
            </c:numRef>
          </c:val>
          <c:extLst>
            <c:ext xmlns:c16="http://schemas.microsoft.com/office/drawing/2014/chart" uri="{C3380CC4-5D6E-409C-BE32-E72D297353CC}">
              <c16:uniqueId val="{00000000-F417-409B-9974-692F8B8A2D84}"/>
            </c:ext>
          </c:extLst>
        </c:ser>
        <c:dLbls>
          <c:showLegendKey val="0"/>
          <c:showVal val="0"/>
          <c:showCatName val="0"/>
          <c:showSerName val="0"/>
          <c:showPercent val="0"/>
          <c:showBubbleSize val="0"/>
        </c:dLbls>
        <c:gapWidth val="60"/>
        <c:overlap val="-50"/>
        <c:axId val="419547752"/>
        <c:axId val="419546968"/>
      </c:barChart>
      <c:catAx>
        <c:axId val="419547752"/>
        <c:scaling>
          <c:orientation val="minMax"/>
        </c:scaling>
        <c:delete val="1"/>
        <c:axPos val="b"/>
        <c:numFmt formatCode="General" sourceLinked="1"/>
        <c:majorTickMark val="out"/>
        <c:minorTickMark val="none"/>
        <c:tickLblPos val="nextTo"/>
        <c:crossAx val="419546968"/>
        <c:crosses val="autoZero"/>
        <c:auto val="1"/>
        <c:lblAlgn val="ctr"/>
        <c:lblOffset val="100"/>
        <c:noMultiLvlLbl val="0"/>
      </c:catAx>
      <c:valAx>
        <c:axId val="419546968"/>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19547752"/>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63513826555157249"/>
          <c:w val="0.93756915578227862"/>
          <c:h val="0.28533683226687756"/>
        </c:manualLayout>
      </c:layout>
      <c:barChart>
        <c:barDir val="bar"/>
        <c:grouping val="percentStacked"/>
        <c:varyColors val="0"/>
        <c:ser>
          <c:idx val="0"/>
          <c:order val="0"/>
          <c:tx>
            <c:strRef>
              <c:f>'1【Q38】'!$F$28</c:f>
              <c:strCache>
                <c:ptCount val="1"/>
                <c:pt idx="0">
                  <c:v>現在の方が高い</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'1【Q38】'!$F$30:$F$32</c:f>
              <c:numCache>
                <c:formatCode>"▲"0.0_ </c:formatCode>
                <c:ptCount val="3"/>
                <c:pt idx="0" formatCode="0.0_ ">
                  <c:v>5.1773049645390072</c:v>
                </c:pt>
                <c:pt idx="1">
                  <c:v>7.0641607258587173</c:v>
                </c:pt>
                <c:pt idx="2" formatCode="&quot;▼&quot;0.0_ ">
                  <c:v>2.8974158183241974</c:v>
                </c:pt>
              </c:numCache>
            </c:numRef>
          </c:val>
          <c:extLst>
            <c:ext xmlns:c16="http://schemas.microsoft.com/office/drawing/2014/chart" uri="{C3380CC4-5D6E-409C-BE32-E72D297353CC}">
              <c16:uniqueId val="{00000000-18D3-4120-A52C-4B9C5C34F4C2}"/>
            </c:ext>
          </c:extLst>
        </c:ser>
        <c:ser>
          <c:idx val="1"/>
          <c:order val="1"/>
          <c:tx>
            <c:strRef>
              <c:f>'1【Q38】'!$G$28</c:f>
              <c:strCache>
                <c:ptCount val="1"/>
                <c:pt idx="0">
                  <c:v>同じ程度</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'1【Q38】'!$G$30:$G$32</c:f>
              <c:numCache>
                <c:formatCode>"▲"0.0_ </c:formatCode>
                <c:ptCount val="3"/>
                <c:pt idx="0" formatCode="0.0_ ">
                  <c:v>30.567375886524822</c:v>
                </c:pt>
                <c:pt idx="1">
                  <c:v>34.996759559300067</c:v>
                </c:pt>
                <c:pt idx="2" formatCode="&quot;▼&quot;0.0_ ">
                  <c:v>25.215348472983557</c:v>
                </c:pt>
              </c:numCache>
            </c:numRef>
          </c:val>
          <c:extLst>
            <c:ext xmlns:c16="http://schemas.microsoft.com/office/drawing/2014/chart" uri="{C3380CC4-5D6E-409C-BE32-E72D297353CC}">
              <c16:uniqueId val="{00000001-18D3-4120-A52C-4B9C5C34F4C2}"/>
            </c:ext>
          </c:extLst>
        </c:ser>
        <c:ser>
          <c:idx val="2"/>
          <c:order val="2"/>
          <c:tx>
            <c:strRef>
              <c:f>'1【Q38】'!$H$28</c:f>
              <c:strCache>
                <c:ptCount val="1"/>
                <c:pt idx="0">
                  <c:v>現在の方がやや低い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'1【Q38】'!$H$30:$H$32</c:f>
              <c:numCache>
                <c:formatCode>"▼"0.0_ </c:formatCode>
                <c:ptCount val="3"/>
                <c:pt idx="0" formatCode="0.0_ ">
                  <c:v>32.836879432624109</c:v>
                </c:pt>
                <c:pt idx="1">
                  <c:v>30.330524951393389</c:v>
                </c:pt>
                <c:pt idx="2" formatCode="&quot;▲&quot;0.0_ ">
                  <c:v>35.865309318715738</c:v>
                </c:pt>
              </c:numCache>
            </c:numRef>
          </c:val>
          <c:extLst>
            <c:ext xmlns:c16="http://schemas.microsoft.com/office/drawing/2014/chart" uri="{C3380CC4-5D6E-409C-BE32-E72D297353CC}">
              <c16:uniqueId val="{00000002-18D3-4120-A52C-4B9C5C34F4C2}"/>
            </c:ext>
          </c:extLst>
        </c:ser>
        <c:ser>
          <c:idx val="3"/>
          <c:order val="3"/>
          <c:tx>
            <c:strRef>
              <c:f>'1【Q38】'!$I$28</c:f>
              <c:strCache>
                <c:ptCount val="1"/>
                <c:pt idx="0">
                  <c:v>現在の方が低い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'1【Q38】'!$I$30:$I$32</c:f>
              <c:numCache>
                <c:formatCode>"▼"0.0_ </c:formatCode>
                <c:ptCount val="3"/>
                <c:pt idx="0" formatCode="0.0_ ">
                  <c:v>31.418439716312058</c:v>
                </c:pt>
                <c:pt idx="1">
                  <c:v>27.608554763447827</c:v>
                </c:pt>
                <c:pt idx="2" formatCode="&quot;▲&quot;0.0_ ">
                  <c:v>36.021926389976507</c:v>
                </c:pt>
              </c:numCache>
            </c:numRef>
          </c:val>
          <c:extLst>
            <c:ext xmlns:c16="http://schemas.microsoft.com/office/drawing/2014/chart" uri="{C3380CC4-5D6E-409C-BE32-E72D297353CC}">
              <c16:uniqueId val="{00000003-18D3-4120-A52C-4B9C5C34F4C2}"/>
            </c:ext>
          </c:extLst>
        </c:ser>
        <c:dLbls>
          <c:showLegendKey val="0"/>
          <c:showVal val="0"/>
          <c:showCatName val="0"/>
          <c:showSerName val="0"/>
          <c:showPercent val="0"/>
          <c:showBubbleSize val="0"/>
        </c:dLbls>
        <c:gapWidth val="30"/>
        <c:overlap val="100"/>
        <c:axId val="419548144"/>
        <c:axId val="419546184"/>
      </c:barChart>
      <c:catAx>
        <c:axId val="419548144"/>
        <c:scaling>
          <c:orientation val="maxMin"/>
        </c:scaling>
        <c:delete val="1"/>
        <c:axPos val="l"/>
        <c:majorTickMark val="out"/>
        <c:minorTickMark val="none"/>
        <c:tickLblPos val="nextTo"/>
        <c:crossAx val="419546184"/>
        <c:crosses val="autoZero"/>
        <c:auto val="1"/>
        <c:lblAlgn val="ctr"/>
        <c:lblOffset val="100"/>
        <c:tickLblSkip val="3"/>
        <c:tickMarkSkip val="1"/>
        <c:noMultiLvlLbl val="0"/>
      </c:catAx>
      <c:valAx>
        <c:axId val="419546184"/>
        <c:scaling>
          <c:orientation val="minMax"/>
          <c:min val="0"/>
        </c:scaling>
        <c:delete val="1"/>
        <c:axPos val="t"/>
        <c:numFmt formatCode="0%" sourceLinked="1"/>
        <c:majorTickMark val="out"/>
        <c:minorTickMark val="none"/>
        <c:tickLblPos val="nextTo"/>
        <c:crossAx val="419548144"/>
        <c:crossesAt val="1"/>
        <c:crossBetween val="between"/>
      </c:valAx>
      <c:spPr>
        <a:noFill/>
        <a:ln w="25400">
          <a:noFill/>
        </a:ln>
      </c:spPr>
    </c:plotArea>
    <c:legend>
      <c:legendPos val="t"/>
      <c:layout>
        <c:manualLayout>
          <c:xMode val="edge"/>
          <c:yMode val="edge"/>
          <c:x val="0.18156029639571988"/>
          <c:y val="0.41884983876679899"/>
          <c:w val="0.59365801771923854"/>
          <c:h val="0.14653981035460653"/>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2311111111111111"/>
          <c:w val="0.93756915578227862"/>
          <c:h val="0.6"/>
        </c:manualLayout>
      </c:layout>
      <c:barChart>
        <c:barDir val="bar"/>
        <c:grouping val="percentStacked"/>
        <c:varyColors val="0"/>
        <c:ser>
          <c:idx val="0"/>
          <c:order val="0"/>
          <c:tx>
            <c:strRef>
              <c:f>'1【Q38】'!$F$28</c:f>
              <c:strCache>
                <c:ptCount val="1"/>
                <c:pt idx="0">
                  <c:v>現在の方が高い</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'1【Q38】'!$F$33:$F$35</c:f>
              <c:numCache>
                <c:formatCode>0.0_ </c:formatCode>
                <c:ptCount val="3"/>
                <c:pt idx="0">
                  <c:v>2.9661016949152543</c:v>
                </c:pt>
                <c:pt idx="1">
                  <c:v>2.8368794326241136</c:v>
                </c:pt>
                <c:pt idx="2">
                  <c:v>3.1578947368421053</c:v>
                </c:pt>
              </c:numCache>
            </c:numRef>
          </c:val>
          <c:extLst>
            <c:ext xmlns:c16="http://schemas.microsoft.com/office/drawing/2014/chart" uri="{C3380CC4-5D6E-409C-BE32-E72D297353CC}">
              <c16:uniqueId val="{00000000-623F-4662-B530-DC11E9F73DA5}"/>
            </c:ext>
          </c:extLst>
        </c:ser>
        <c:ser>
          <c:idx val="1"/>
          <c:order val="1"/>
          <c:tx>
            <c:strRef>
              <c:f>'1【Q38】'!$G$28</c:f>
              <c:strCache>
                <c:ptCount val="1"/>
                <c:pt idx="0">
                  <c:v>同じ程度</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'1【Q38】'!$G$33:$G$35</c:f>
              <c:numCache>
                <c:formatCode>"∴"0.0_ </c:formatCode>
                <c:ptCount val="3"/>
                <c:pt idx="0" formatCode="0.0_ ">
                  <c:v>24.576271186440678</c:v>
                </c:pt>
                <c:pt idx="1">
                  <c:v>29.078014184397162</c:v>
                </c:pt>
                <c:pt idx="2" formatCode="&quot;∵&quot;0.0_ ">
                  <c:v>17.894736842105264</c:v>
                </c:pt>
              </c:numCache>
            </c:numRef>
          </c:val>
          <c:extLst>
            <c:ext xmlns:c16="http://schemas.microsoft.com/office/drawing/2014/chart" uri="{C3380CC4-5D6E-409C-BE32-E72D297353CC}">
              <c16:uniqueId val="{00000001-623F-4662-B530-DC11E9F73DA5}"/>
            </c:ext>
          </c:extLst>
        </c:ser>
        <c:ser>
          <c:idx val="2"/>
          <c:order val="2"/>
          <c:tx>
            <c:strRef>
              <c:f>'1【Q38】'!$H$28</c:f>
              <c:strCache>
                <c:ptCount val="1"/>
                <c:pt idx="0">
                  <c:v>現在の方がやや低い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'1【Q38】'!$H$33:$H$35</c:f>
              <c:numCache>
                <c:formatCode>"▼"0.0_ </c:formatCode>
                <c:ptCount val="3"/>
                <c:pt idx="0" formatCode="0.0_ ">
                  <c:v>26.694915254237291</c:v>
                </c:pt>
                <c:pt idx="1">
                  <c:v>19.858156028368796</c:v>
                </c:pt>
                <c:pt idx="2" formatCode="&quot;▲&quot;0.0_ ">
                  <c:v>36.84210526315789</c:v>
                </c:pt>
              </c:numCache>
            </c:numRef>
          </c:val>
          <c:extLst>
            <c:ext xmlns:c16="http://schemas.microsoft.com/office/drawing/2014/chart" uri="{C3380CC4-5D6E-409C-BE32-E72D297353CC}">
              <c16:uniqueId val="{00000002-623F-4662-B530-DC11E9F73DA5}"/>
            </c:ext>
          </c:extLst>
        </c:ser>
        <c:ser>
          <c:idx val="3"/>
          <c:order val="3"/>
          <c:tx>
            <c:strRef>
              <c:f>'1【Q38】'!$I$28</c:f>
              <c:strCache>
                <c:ptCount val="1"/>
                <c:pt idx="0">
                  <c:v>現在の方が低い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'1【Q38】'!$I$33:$I$35</c:f>
              <c:numCache>
                <c:formatCode>0.0_ </c:formatCode>
                <c:ptCount val="3"/>
                <c:pt idx="0">
                  <c:v>45.762711864406782</c:v>
                </c:pt>
                <c:pt idx="1">
                  <c:v>48.226950354609926</c:v>
                </c:pt>
                <c:pt idx="2">
                  <c:v>42.105263157894733</c:v>
                </c:pt>
              </c:numCache>
            </c:numRef>
          </c:val>
          <c:extLst>
            <c:ext xmlns:c16="http://schemas.microsoft.com/office/drawing/2014/chart" uri="{C3380CC4-5D6E-409C-BE32-E72D297353CC}">
              <c16:uniqueId val="{00000003-623F-4662-B530-DC11E9F73DA5}"/>
            </c:ext>
          </c:extLst>
        </c:ser>
        <c:dLbls>
          <c:showLegendKey val="0"/>
          <c:showVal val="0"/>
          <c:showCatName val="0"/>
          <c:showSerName val="0"/>
          <c:showPercent val="0"/>
          <c:showBubbleSize val="0"/>
        </c:dLbls>
        <c:gapWidth val="30"/>
        <c:overlap val="100"/>
        <c:axId val="423003616"/>
        <c:axId val="423011848"/>
      </c:barChart>
      <c:catAx>
        <c:axId val="423003616"/>
        <c:scaling>
          <c:orientation val="maxMin"/>
        </c:scaling>
        <c:delete val="1"/>
        <c:axPos val="l"/>
        <c:majorTickMark val="out"/>
        <c:minorTickMark val="none"/>
        <c:tickLblPos val="nextTo"/>
        <c:crossAx val="423011848"/>
        <c:crosses val="autoZero"/>
        <c:auto val="1"/>
        <c:lblAlgn val="ctr"/>
        <c:lblOffset val="100"/>
        <c:tickLblSkip val="3"/>
        <c:tickMarkSkip val="1"/>
        <c:noMultiLvlLbl val="0"/>
      </c:catAx>
      <c:valAx>
        <c:axId val="423011848"/>
        <c:scaling>
          <c:orientation val="minMax"/>
          <c:min val="0"/>
        </c:scaling>
        <c:delete val="1"/>
        <c:axPos val="t"/>
        <c:numFmt formatCode="0%" sourceLinked="1"/>
        <c:majorTickMark val="out"/>
        <c:minorTickMark val="none"/>
        <c:tickLblPos val="nextTo"/>
        <c:crossAx val="423003616"/>
        <c:crossesAt val="1"/>
        <c:crossBetween val="between"/>
      </c:valAx>
      <c:spPr>
        <a:noFill/>
        <a:ln w="25400">
          <a:noFill/>
        </a:ln>
      </c:spPr>
    </c:plotArea>
    <c:plotVisOnly val="1"/>
    <c:dispBlanksAs val="gap"/>
    <c:showDLblsOverMax val="0"/>
  </c:chart>
  <c:spPr>
    <a:noFill/>
    <a:ln w="25400">
      <a:noFill/>
    </a:ln>
  </c:sp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2311111111111111"/>
          <c:w val="0.93756915578227862"/>
          <c:h val="0.6"/>
        </c:manualLayout>
      </c:layout>
      <c:barChart>
        <c:barDir val="bar"/>
        <c:grouping val="percentStacked"/>
        <c:varyColors val="0"/>
        <c:ser>
          <c:idx val="0"/>
          <c:order val="0"/>
          <c:tx>
            <c:strRef>
              <c:f>'1【Q38】'!$F$28</c:f>
              <c:strCache>
                <c:ptCount val="1"/>
                <c:pt idx="0">
                  <c:v>現在の方が高い</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'1【Q38】'!$F$36:$F$38</c:f>
              <c:numCache>
                <c:formatCode>0.0_ </c:formatCode>
                <c:ptCount val="3"/>
                <c:pt idx="0">
                  <c:v>6.1776061776061777</c:v>
                </c:pt>
                <c:pt idx="1">
                  <c:v>7.8947368421052628</c:v>
                </c:pt>
                <c:pt idx="2">
                  <c:v>3.7383177570093453</c:v>
                </c:pt>
              </c:numCache>
            </c:numRef>
          </c:val>
          <c:extLst>
            <c:ext xmlns:c16="http://schemas.microsoft.com/office/drawing/2014/chart" uri="{C3380CC4-5D6E-409C-BE32-E72D297353CC}">
              <c16:uniqueId val="{00000000-C297-4287-A58E-E0306639AA89}"/>
            </c:ext>
          </c:extLst>
        </c:ser>
        <c:ser>
          <c:idx val="1"/>
          <c:order val="1"/>
          <c:tx>
            <c:strRef>
              <c:f>'1【Q38】'!$G$28</c:f>
              <c:strCache>
                <c:ptCount val="1"/>
                <c:pt idx="0">
                  <c:v>同じ程度</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'1【Q38】'!$G$36:$G$38</c:f>
              <c:numCache>
                <c:formatCode>0.0_ </c:formatCode>
                <c:ptCount val="3"/>
                <c:pt idx="0">
                  <c:v>37.065637065637063</c:v>
                </c:pt>
                <c:pt idx="1">
                  <c:v>40.789473684210527</c:v>
                </c:pt>
                <c:pt idx="2">
                  <c:v>31.775700934579437</c:v>
                </c:pt>
              </c:numCache>
            </c:numRef>
          </c:val>
          <c:extLst>
            <c:ext xmlns:c16="http://schemas.microsoft.com/office/drawing/2014/chart" uri="{C3380CC4-5D6E-409C-BE32-E72D297353CC}">
              <c16:uniqueId val="{00000001-C297-4287-A58E-E0306639AA89}"/>
            </c:ext>
          </c:extLst>
        </c:ser>
        <c:ser>
          <c:idx val="2"/>
          <c:order val="2"/>
          <c:tx>
            <c:strRef>
              <c:f>'1【Q38】'!$H$28</c:f>
              <c:strCache>
                <c:ptCount val="1"/>
                <c:pt idx="0">
                  <c:v>現在の方がやや低い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'1【Q38】'!$H$36:$H$38</c:f>
              <c:numCache>
                <c:formatCode>0.0_ </c:formatCode>
                <c:ptCount val="3"/>
                <c:pt idx="0">
                  <c:v>35.135135135135137</c:v>
                </c:pt>
                <c:pt idx="1">
                  <c:v>34.210526315789473</c:v>
                </c:pt>
                <c:pt idx="2">
                  <c:v>36.44859813084112</c:v>
                </c:pt>
              </c:numCache>
            </c:numRef>
          </c:val>
          <c:extLst>
            <c:ext xmlns:c16="http://schemas.microsoft.com/office/drawing/2014/chart" uri="{C3380CC4-5D6E-409C-BE32-E72D297353CC}">
              <c16:uniqueId val="{00000002-C297-4287-A58E-E0306639AA89}"/>
            </c:ext>
          </c:extLst>
        </c:ser>
        <c:ser>
          <c:idx val="3"/>
          <c:order val="3"/>
          <c:tx>
            <c:strRef>
              <c:f>'1【Q38】'!$I$28</c:f>
              <c:strCache>
                <c:ptCount val="1"/>
                <c:pt idx="0">
                  <c:v>現在の方が低い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'1【Q38】'!$I$36:$I$38</c:f>
              <c:numCache>
                <c:formatCode>"∵"0.0_ </c:formatCode>
                <c:ptCount val="3"/>
                <c:pt idx="0" formatCode="0.0_ ">
                  <c:v>21.621621621621621</c:v>
                </c:pt>
                <c:pt idx="1">
                  <c:v>17.105263157894736</c:v>
                </c:pt>
                <c:pt idx="2" formatCode="&quot;∴&quot;0.0_ ">
                  <c:v>28.037383177570092</c:v>
                </c:pt>
              </c:numCache>
            </c:numRef>
          </c:val>
          <c:extLst>
            <c:ext xmlns:c16="http://schemas.microsoft.com/office/drawing/2014/chart" uri="{C3380CC4-5D6E-409C-BE32-E72D297353CC}">
              <c16:uniqueId val="{00000003-C297-4287-A58E-E0306639AA89}"/>
            </c:ext>
          </c:extLst>
        </c:ser>
        <c:dLbls>
          <c:showLegendKey val="0"/>
          <c:showVal val="0"/>
          <c:showCatName val="0"/>
          <c:showSerName val="0"/>
          <c:showPercent val="0"/>
          <c:showBubbleSize val="0"/>
        </c:dLbls>
        <c:gapWidth val="30"/>
        <c:overlap val="100"/>
        <c:axId val="423010280"/>
        <c:axId val="423002832"/>
      </c:barChart>
      <c:catAx>
        <c:axId val="423010280"/>
        <c:scaling>
          <c:orientation val="maxMin"/>
        </c:scaling>
        <c:delete val="1"/>
        <c:axPos val="l"/>
        <c:majorTickMark val="out"/>
        <c:minorTickMark val="none"/>
        <c:tickLblPos val="nextTo"/>
        <c:crossAx val="423002832"/>
        <c:crosses val="autoZero"/>
        <c:auto val="1"/>
        <c:lblAlgn val="ctr"/>
        <c:lblOffset val="100"/>
        <c:tickLblSkip val="3"/>
        <c:tickMarkSkip val="1"/>
        <c:noMultiLvlLbl val="0"/>
      </c:catAx>
      <c:valAx>
        <c:axId val="423002832"/>
        <c:scaling>
          <c:orientation val="minMax"/>
          <c:min val="0"/>
        </c:scaling>
        <c:delete val="1"/>
        <c:axPos val="t"/>
        <c:numFmt formatCode="0%" sourceLinked="1"/>
        <c:majorTickMark val="out"/>
        <c:minorTickMark val="none"/>
        <c:tickLblPos val="nextTo"/>
        <c:crossAx val="423010280"/>
        <c:crossesAt val="1"/>
        <c:crossBetween val="between"/>
      </c:valAx>
      <c:spPr>
        <a:noFill/>
        <a:ln w="25400">
          <a:noFill/>
        </a:ln>
      </c:spPr>
    </c:plotArea>
    <c:plotVisOnly val="1"/>
    <c:dispBlanksAs val="gap"/>
    <c:showDLblsOverMax val="0"/>
  </c:chart>
  <c:spPr>
    <a:noFill/>
    <a:ln w="25400">
      <a:noFill/>
    </a:ln>
  </c:sp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50973048368953877"/>
          <c:y val="7.8472173693882985E-2"/>
          <c:w val="0.4549917660292464"/>
          <c:h val="0.6620526038896799"/>
        </c:manualLayout>
      </c:layout>
      <c:barChart>
        <c:barDir val="bar"/>
        <c:grouping val="percentStacked"/>
        <c:varyColors val="0"/>
        <c:ser>
          <c:idx val="0"/>
          <c:order val="0"/>
          <c:tx>
            <c:strRef>
              <c:f>'1【Q38】'!$E$41</c:f>
              <c:strCache>
                <c:ptCount val="1"/>
                <c:pt idx="0">
                  <c:v>現在の方が高い</c:v>
                </c:pt>
              </c:strCache>
            </c:strRef>
          </c:tx>
          <c:spPr>
            <a:solidFill>
              <a:srgbClr val="5B9BD5"/>
            </a:solidFill>
            <a:ln>
              <a:solidFill>
                <a:schemeClr val="accent1"/>
              </a:solidFill>
            </a:ln>
            <a:effectLst/>
          </c:spPr>
          <c:invertIfNegative val="0"/>
          <c:dLbls>
            <c:dLbl>
              <c:idx val="2"/>
              <c:layout>
                <c:manualLayout>
                  <c:x val="1.278538996661845E-2"/>
                  <c:y val="4.140154293873318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CB-4FBC-AA45-A5120898B300}"/>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'1【Q38】'!$C$42:$D$46</c:f>
              <c:strCache>
                <c:ptCount val="5"/>
                <c:pt idx="0">
                  <c:v>男性総合職　スペシャリスト(n=141）</c:v>
                </c:pt>
                <c:pt idx="1">
                  <c:v>　　　　　　　　ジェネラリスト(n=95）</c:v>
                </c:pt>
                <c:pt idx="3">
                  <c:v>女性総合職　スペシャリスト(n=152）</c:v>
                </c:pt>
                <c:pt idx="4">
                  <c:v>　　　　　　　　ジェネラリスト(n=107）</c:v>
                </c:pt>
              </c:strCache>
            </c:strRef>
          </c:cat>
          <c:val>
            <c:numRef>
              <c:f>'1【Q38】'!$E$42:$E$46</c:f>
              <c:numCache>
                <c:formatCode>0.0_);[Red]\(0.0\)</c:formatCode>
                <c:ptCount val="5"/>
                <c:pt idx="0">
                  <c:v>2.8368794326241136</c:v>
                </c:pt>
                <c:pt idx="1">
                  <c:v>3.1578947368421053</c:v>
                </c:pt>
                <c:pt idx="3">
                  <c:v>7.8947368421052628</c:v>
                </c:pt>
                <c:pt idx="4">
                  <c:v>3.7383177570093453</c:v>
                </c:pt>
              </c:numCache>
            </c:numRef>
          </c:val>
          <c:extLst>
            <c:ext xmlns:c16="http://schemas.microsoft.com/office/drawing/2014/chart" uri="{C3380CC4-5D6E-409C-BE32-E72D297353CC}">
              <c16:uniqueId val="{00000001-50CB-4FBC-AA45-A5120898B300}"/>
            </c:ext>
          </c:extLst>
        </c:ser>
        <c:ser>
          <c:idx val="1"/>
          <c:order val="1"/>
          <c:tx>
            <c:strRef>
              <c:f>'1【Q38】'!$F$41</c:f>
              <c:strCache>
                <c:ptCount val="1"/>
                <c:pt idx="0">
                  <c:v>同じ程度</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'1【Q38】'!$C$42:$D$46</c:f>
              <c:strCache>
                <c:ptCount val="5"/>
                <c:pt idx="0">
                  <c:v>男性総合職　スペシャリスト(n=141）</c:v>
                </c:pt>
                <c:pt idx="1">
                  <c:v>　　　　　　　　ジェネラリスト(n=95）</c:v>
                </c:pt>
                <c:pt idx="3">
                  <c:v>女性総合職　スペシャリスト(n=152）</c:v>
                </c:pt>
                <c:pt idx="4">
                  <c:v>　　　　　　　　ジェネラリスト(n=107）</c:v>
                </c:pt>
              </c:strCache>
            </c:strRef>
          </c:cat>
          <c:val>
            <c:numRef>
              <c:f>'1【Q38】'!$F$42:$F$46</c:f>
              <c:numCache>
                <c:formatCode>0.0_);[Red]\(0.0\)</c:formatCode>
                <c:ptCount val="5"/>
                <c:pt idx="0">
                  <c:v>29.078014184397162</c:v>
                </c:pt>
                <c:pt idx="1">
                  <c:v>17.894736842105264</c:v>
                </c:pt>
                <c:pt idx="3">
                  <c:v>40.789473684210527</c:v>
                </c:pt>
                <c:pt idx="4">
                  <c:v>31.775700934579437</c:v>
                </c:pt>
              </c:numCache>
            </c:numRef>
          </c:val>
          <c:extLst>
            <c:ext xmlns:c16="http://schemas.microsoft.com/office/drawing/2014/chart" uri="{C3380CC4-5D6E-409C-BE32-E72D297353CC}">
              <c16:uniqueId val="{00000002-50CB-4FBC-AA45-A5120898B300}"/>
            </c:ext>
          </c:extLst>
        </c:ser>
        <c:ser>
          <c:idx val="2"/>
          <c:order val="2"/>
          <c:tx>
            <c:strRef>
              <c:f>'1【Q38】'!$G$41</c:f>
              <c:strCache>
                <c:ptCount val="1"/>
                <c:pt idx="0">
                  <c:v>現在の方がやや低い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'1【Q38】'!$C$42:$D$46</c:f>
              <c:strCache>
                <c:ptCount val="5"/>
                <c:pt idx="0">
                  <c:v>男性総合職　スペシャリスト(n=141）</c:v>
                </c:pt>
                <c:pt idx="1">
                  <c:v>　　　　　　　　ジェネラリスト(n=95）</c:v>
                </c:pt>
                <c:pt idx="3">
                  <c:v>女性総合職　スペシャリスト(n=152）</c:v>
                </c:pt>
                <c:pt idx="4">
                  <c:v>　　　　　　　　ジェネラリスト(n=107）</c:v>
                </c:pt>
              </c:strCache>
            </c:strRef>
          </c:cat>
          <c:val>
            <c:numRef>
              <c:f>'1【Q38】'!$G$42:$G$46</c:f>
              <c:numCache>
                <c:formatCode>0.0_);[Red]\(0.0\)</c:formatCode>
                <c:ptCount val="5"/>
                <c:pt idx="0">
                  <c:v>19.858156028368796</c:v>
                </c:pt>
                <c:pt idx="1">
                  <c:v>36.84210526315789</c:v>
                </c:pt>
                <c:pt idx="3">
                  <c:v>34.210526315789473</c:v>
                </c:pt>
                <c:pt idx="4">
                  <c:v>36.44859813084112</c:v>
                </c:pt>
              </c:numCache>
            </c:numRef>
          </c:val>
          <c:extLst>
            <c:ext xmlns:c16="http://schemas.microsoft.com/office/drawing/2014/chart" uri="{C3380CC4-5D6E-409C-BE32-E72D297353CC}">
              <c16:uniqueId val="{00000003-50CB-4FBC-AA45-A5120898B300}"/>
            </c:ext>
          </c:extLst>
        </c:ser>
        <c:ser>
          <c:idx val="3"/>
          <c:order val="3"/>
          <c:tx>
            <c:strRef>
              <c:f>'1【Q38】'!$H$41</c:f>
              <c:strCache>
                <c:ptCount val="1"/>
                <c:pt idx="0">
                  <c:v>現在の方が低い</c:v>
                </c:pt>
              </c:strCache>
            </c:strRef>
          </c:tx>
          <c:spPr>
            <a:pattFill prst="pct20">
              <a:fgClr>
                <a:srgbClr val="5B9BD5">
                  <a:lumMod val="75000"/>
                </a:srgbClr>
              </a:fgClr>
              <a:bgClr>
                <a:sysClr val="window" lastClr="FFFFFF"/>
              </a:bgClr>
            </a:pattFill>
            <a:ln>
              <a:solidFill>
                <a:srgbClr val="5B9BD5"/>
              </a:solid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'1【Q38】'!$C$42:$D$46</c:f>
              <c:strCache>
                <c:ptCount val="5"/>
                <c:pt idx="0">
                  <c:v>男性総合職　スペシャリスト(n=141）</c:v>
                </c:pt>
                <c:pt idx="1">
                  <c:v>　　　　　　　　ジェネラリスト(n=95）</c:v>
                </c:pt>
                <c:pt idx="3">
                  <c:v>女性総合職　スペシャリスト(n=152）</c:v>
                </c:pt>
                <c:pt idx="4">
                  <c:v>　　　　　　　　ジェネラリスト(n=107）</c:v>
                </c:pt>
              </c:strCache>
            </c:strRef>
          </c:cat>
          <c:val>
            <c:numRef>
              <c:f>'1【Q38】'!$H$42:$H$46</c:f>
              <c:numCache>
                <c:formatCode>0.0_);[Red]\(0.0\)</c:formatCode>
                <c:ptCount val="5"/>
                <c:pt idx="0">
                  <c:v>48.226950354609926</c:v>
                </c:pt>
                <c:pt idx="1">
                  <c:v>42.105263157894733</c:v>
                </c:pt>
                <c:pt idx="3">
                  <c:v>17.105263157894736</c:v>
                </c:pt>
                <c:pt idx="4">
                  <c:v>28.037383177570092</c:v>
                </c:pt>
              </c:numCache>
            </c:numRef>
          </c:val>
          <c:extLst>
            <c:ext xmlns:c16="http://schemas.microsoft.com/office/drawing/2014/chart" uri="{C3380CC4-5D6E-409C-BE32-E72D297353CC}">
              <c16:uniqueId val="{00000004-50CB-4FBC-AA45-A5120898B300}"/>
            </c:ext>
          </c:extLst>
        </c:ser>
        <c:dLbls>
          <c:showLegendKey val="0"/>
          <c:showVal val="0"/>
          <c:showCatName val="0"/>
          <c:showSerName val="0"/>
          <c:showPercent val="0"/>
          <c:showBubbleSize val="0"/>
        </c:dLbls>
        <c:gapWidth val="150"/>
        <c:overlap val="100"/>
        <c:axId val="423004400"/>
        <c:axId val="423005576"/>
      </c:barChart>
      <c:catAx>
        <c:axId val="4230044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423005576"/>
        <c:crosses val="autoZero"/>
        <c:auto val="1"/>
        <c:lblAlgn val="ctr"/>
        <c:lblOffset val="100"/>
        <c:noMultiLvlLbl val="0"/>
      </c:catAx>
      <c:valAx>
        <c:axId val="42300557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423004400"/>
        <c:crosses val="autoZero"/>
        <c:crossBetween val="between"/>
        <c:majorUnit val="0.2"/>
      </c:valAx>
      <c:spPr>
        <a:noFill/>
        <a:ln>
          <a:noFill/>
        </a:ln>
        <a:effectLst/>
      </c:spPr>
    </c:plotArea>
    <c:legend>
      <c:legendPos val="b"/>
      <c:layout>
        <c:manualLayout>
          <c:xMode val="edge"/>
          <c:yMode val="edge"/>
          <c:x val="0.21188967379077614"/>
          <c:y val="0.83383548346514325"/>
          <c:w val="0.73539276387196839"/>
          <c:h val="9.387172497730524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baseline="0">
          <a:solidFill>
            <a:sysClr val="windowText" lastClr="000000"/>
          </a:solidFill>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'2【Q38】'!$F$30:$I$30</c:f>
              <c:numCache>
                <c:formatCode>0.0_ </c:formatCode>
                <c:ptCount val="4"/>
                <c:pt idx="0">
                  <c:v>5.1773049645390072</c:v>
                </c:pt>
                <c:pt idx="1">
                  <c:v>30.567375886524822</c:v>
                </c:pt>
                <c:pt idx="2">
                  <c:v>32.836879432624109</c:v>
                </c:pt>
                <c:pt idx="3">
                  <c:v>31.418439716312058</c:v>
                </c:pt>
              </c:numCache>
            </c:numRef>
          </c:val>
          <c:extLst>
            <c:ext xmlns:c16="http://schemas.microsoft.com/office/drawing/2014/chart" uri="{C3380CC4-5D6E-409C-BE32-E72D297353CC}">
              <c16:uniqueId val="{00000000-7E21-4224-90BE-2E8D3BDA86FF}"/>
            </c:ext>
          </c:extLst>
        </c:ser>
        <c:dLbls>
          <c:showLegendKey val="0"/>
          <c:showVal val="0"/>
          <c:showCatName val="0"/>
          <c:showSerName val="0"/>
          <c:showPercent val="0"/>
          <c:showBubbleSize val="0"/>
        </c:dLbls>
        <c:gapWidth val="60"/>
        <c:overlap val="-50"/>
        <c:axId val="423009104"/>
        <c:axId val="423004792"/>
      </c:barChart>
      <c:catAx>
        <c:axId val="423009104"/>
        <c:scaling>
          <c:orientation val="minMax"/>
        </c:scaling>
        <c:delete val="1"/>
        <c:axPos val="b"/>
        <c:numFmt formatCode="General" sourceLinked="1"/>
        <c:majorTickMark val="out"/>
        <c:minorTickMark val="none"/>
        <c:tickLblPos val="nextTo"/>
        <c:crossAx val="423004792"/>
        <c:crosses val="autoZero"/>
        <c:auto val="1"/>
        <c:lblAlgn val="ctr"/>
        <c:lblOffset val="100"/>
        <c:noMultiLvlLbl val="0"/>
      </c:catAx>
      <c:valAx>
        <c:axId val="423004792"/>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23009104"/>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63513826555157249"/>
          <c:w val="0.93756915578227862"/>
          <c:h val="0.28533683226687756"/>
        </c:manualLayout>
      </c:layout>
      <c:barChart>
        <c:barDir val="bar"/>
        <c:grouping val="percentStacked"/>
        <c:varyColors val="0"/>
        <c:ser>
          <c:idx val="0"/>
          <c:order val="0"/>
          <c:tx>
            <c:strRef>
              <c:f>'2【Q38】'!$F$28</c:f>
              <c:strCache>
                <c:ptCount val="1"/>
                <c:pt idx="0">
                  <c:v>現在の方が高い</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'2【Q38】'!$F$30:$F$32</c:f>
              <c:numCache>
                <c:formatCode>"▲"0.0_ </c:formatCode>
                <c:ptCount val="3"/>
                <c:pt idx="0" formatCode="0.0_ ">
                  <c:v>5.1773049645390072</c:v>
                </c:pt>
                <c:pt idx="1">
                  <c:v>6.3819577735124753</c:v>
                </c:pt>
                <c:pt idx="2" formatCode="&quot;▼&quot;0.0_ ">
                  <c:v>1.7663043478260869</c:v>
                </c:pt>
              </c:numCache>
            </c:numRef>
          </c:val>
          <c:extLst>
            <c:ext xmlns:c16="http://schemas.microsoft.com/office/drawing/2014/chart" uri="{C3380CC4-5D6E-409C-BE32-E72D297353CC}">
              <c16:uniqueId val="{00000000-A8F9-4DD8-9785-C07B6B9B2AE5}"/>
            </c:ext>
          </c:extLst>
        </c:ser>
        <c:ser>
          <c:idx val="1"/>
          <c:order val="1"/>
          <c:tx>
            <c:strRef>
              <c:f>'2【Q38】'!$G$28</c:f>
              <c:strCache>
                <c:ptCount val="1"/>
                <c:pt idx="0">
                  <c:v>同じ程度</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'2【Q38】'!$G$30:$G$32</c:f>
              <c:numCache>
                <c:formatCode>"▲"0.0_ </c:formatCode>
                <c:ptCount val="3"/>
                <c:pt idx="0" formatCode="0.0_ ">
                  <c:v>30.567375886524822</c:v>
                </c:pt>
                <c:pt idx="1">
                  <c:v>34.788867562380041</c:v>
                </c:pt>
                <c:pt idx="2" formatCode="&quot;▼&quot;0.0_ ">
                  <c:v>18.614130434782609</c:v>
                </c:pt>
              </c:numCache>
            </c:numRef>
          </c:val>
          <c:extLst>
            <c:ext xmlns:c16="http://schemas.microsoft.com/office/drawing/2014/chart" uri="{C3380CC4-5D6E-409C-BE32-E72D297353CC}">
              <c16:uniqueId val="{00000001-A8F9-4DD8-9785-C07B6B9B2AE5}"/>
            </c:ext>
          </c:extLst>
        </c:ser>
        <c:ser>
          <c:idx val="2"/>
          <c:order val="2"/>
          <c:tx>
            <c:strRef>
              <c:f>'2【Q38】'!$H$28</c:f>
              <c:strCache>
                <c:ptCount val="1"/>
                <c:pt idx="0">
                  <c:v>現在の方がやや低い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'2【Q38】'!$H$30:$H$32</c:f>
              <c:numCache>
                <c:formatCode>"△"0.0_ </c:formatCode>
                <c:ptCount val="3"/>
                <c:pt idx="0" formatCode="0.0_ ">
                  <c:v>32.836879432624109</c:v>
                </c:pt>
                <c:pt idx="1">
                  <c:v>33.925143953934736</c:v>
                </c:pt>
                <c:pt idx="2" formatCode="&quot;▽&quot;0.0_ ">
                  <c:v>29.755434782608699</c:v>
                </c:pt>
              </c:numCache>
            </c:numRef>
          </c:val>
          <c:extLst>
            <c:ext xmlns:c16="http://schemas.microsoft.com/office/drawing/2014/chart" uri="{C3380CC4-5D6E-409C-BE32-E72D297353CC}">
              <c16:uniqueId val="{00000002-A8F9-4DD8-9785-C07B6B9B2AE5}"/>
            </c:ext>
          </c:extLst>
        </c:ser>
        <c:ser>
          <c:idx val="3"/>
          <c:order val="3"/>
          <c:tx>
            <c:strRef>
              <c:f>'2【Q38】'!$I$28</c:f>
              <c:strCache>
                <c:ptCount val="1"/>
                <c:pt idx="0">
                  <c:v>現在の方が低い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'2【Q38】'!$I$30:$I$32</c:f>
              <c:numCache>
                <c:formatCode>"▼"0.0_ </c:formatCode>
                <c:ptCount val="3"/>
                <c:pt idx="0" formatCode="0.0_ ">
                  <c:v>31.418439716312058</c:v>
                </c:pt>
                <c:pt idx="1">
                  <c:v>24.904030710172744</c:v>
                </c:pt>
                <c:pt idx="2" formatCode="&quot;▲&quot;0.0_ ">
                  <c:v>49.864130434782609</c:v>
                </c:pt>
              </c:numCache>
            </c:numRef>
          </c:val>
          <c:extLst>
            <c:ext xmlns:c16="http://schemas.microsoft.com/office/drawing/2014/chart" uri="{C3380CC4-5D6E-409C-BE32-E72D297353CC}">
              <c16:uniqueId val="{00000003-A8F9-4DD8-9785-C07B6B9B2AE5}"/>
            </c:ext>
          </c:extLst>
        </c:ser>
        <c:dLbls>
          <c:showLegendKey val="0"/>
          <c:showVal val="0"/>
          <c:showCatName val="0"/>
          <c:showSerName val="0"/>
          <c:showPercent val="0"/>
          <c:showBubbleSize val="0"/>
        </c:dLbls>
        <c:gapWidth val="30"/>
        <c:overlap val="100"/>
        <c:axId val="423005968"/>
        <c:axId val="423003224"/>
      </c:barChart>
      <c:catAx>
        <c:axId val="423005968"/>
        <c:scaling>
          <c:orientation val="maxMin"/>
        </c:scaling>
        <c:delete val="1"/>
        <c:axPos val="l"/>
        <c:majorTickMark val="out"/>
        <c:minorTickMark val="none"/>
        <c:tickLblPos val="nextTo"/>
        <c:crossAx val="423003224"/>
        <c:crosses val="autoZero"/>
        <c:auto val="1"/>
        <c:lblAlgn val="ctr"/>
        <c:lblOffset val="100"/>
        <c:tickLblSkip val="3"/>
        <c:tickMarkSkip val="1"/>
        <c:noMultiLvlLbl val="0"/>
      </c:catAx>
      <c:valAx>
        <c:axId val="423003224"/>
        <c:scaling>
          <c:orientation val="minMax"/>
          <c:min val="0"/>
        </c:scaling>
        <c:delete val="1"/>
        <c:axPos val="t"/>
        <c:numFmt formatCode="0%" sourceLinked="1"/>
        <c:majorTickMark val="out"/>
        <c:minorTickMark val="none"/>
        <c:tickLblPos val="nextTo"/>
        <c:crossAx val="423005968"/>
        <c:crossesAt val="1"/>
        <c:crossBetween val="between"/>
      </c:valAx>
      <c:spPr>
        <a:noFill/>
        <a:ln w="25400">
          <a:noFill/>
        </a:ln>
      </c:spPr>
    </c:plotArea>
    <c:legend>
      <c:legendPos val="t"/>
      <c:layout>
        <c:manualLayout>
          <c:xMode val="edge"/>
          <c:yMode val="edge"/>
          <c:x val="0.18156029639571988"/>
          <c:y val="0.41884983876679899"/>
          <c:w val="0.59365801771923854"/>
          <c:h val="0.14653981035460653"/>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2311111111111111"/>
          <c:w val="0.93756915578227862"/>
          <c:h val="0.6"/>
        </c:manualLayout>
      </c:layout>
      <c:barChart>
        <c:barDir val="bar"/>
        <c:grouping val="percentStacked"/>
        <c:varyColors val="0"/>
        <c:ser>
          <c:idx val="0"/>
          <c:order val="0"/>
          <c:tx>
            <c:strRef>
              <c:f>'2【Q38】'!$F$28</c:f>
              <c:strCache>
                <c:ptCount val="1"/>
                <c:pt idx="0">
                  <c:v>現在の方が高い</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'2【Q38】'!$F$33:$F$35</c:f>
              <c:numCache>
                <c:formatCode>0.0_ </c:formatCode>
                <c:ptCount val="3"/>
                <c:pt idx="0">
                  <c:v>2.9661016949152543</c:v>
                </c:pt>
                <c:pt idx="1">
                  <c:v>2.9411764705882351</c:v>
                </c:pt>
                <c:pt idx="2">
                  <c:v>3.0303030303030303</c:v>
                </c:pt>
              </c:numCache>
            </c:numRef>
          </c:val>
          <c:extLst>
            <c:ext xmlns:c16="http://schemas.microsoft.com/office/drawing/2014/chart" uri="{C3380CC4-5D6E-409C-BE32-E72D297353CC}">
              <c16:uniqueId val="{00000000-5928-49A6-B12B-124E2FF9609B}"/>
            </c:ext>
          </c:extLst>
        </c:ser>
        <c:ser>
          <c:idx val="1"/>
          <c:order val="1"/>
          <c:tx>
            <c:strRef>
              <c:f>'2【Q38】'!$G$28</c:f>
              <c:strCache>
                <c:ptCount val="1"/>
                <c:pt idx="0">
                  <c:v>同じ程度</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'2【Q38】'!$G$33:$G$35</c:f>
              <c:numCache>
                <c:formatCode>"△"0.0_ </c:formatCode>
                <c:ptCount val="3"/>
                <c:pt idx="0" formatCode="0.0_ ">
                  <c:v>24.576271186440678</c:v>
                </c:pt>
                <c:pt idx="1">
                  <c:v>29.411764705882355</c:v>
                </c:pt>
                <c:pt idx="2" formatCode="&quot;▼&quot;0.0_ ">
                  <c:v>12.121212121212121</c:v>
                </c:pt>
              </c:numCache>
            </c:numRef>
          </c:val>
          <c:extLst>
            <c:ext xmlns:c16="http://schemas.microsoft.com/office/drawing/2014/chart" uri="{C3380CC4-5D6E-409C-BE32-E72D297353CC}">
              <c16:uniqueId val="{00000001-5928-49A6-B12B-124E2FF9609B}"/>
            </c:ext>
          </c:extLst>
        </c:ser>
        <c:ser>
          <c:idx val="2"/>
          <c:order val="2"/>
          <c:tx>
            <c:strRef>
              <c:f>'2【Q38】'!$H$28</c:f>
              <c:strCache>
                <c:ptCount val="1"/>
                <c:pt idx="0">
                  <c:v>現在の方がやや低い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'2【Q38】'!$H$33:$H$35</c:f>
              <c:numCache>
                <c:formatCode>0.0_ </c:formatCode>
                <c:ptCount val="3"/>
                <c:pt idx="0">
                  <c:v>26.694915254237291</c:v>
                </c:pt>
                <c:pt idx="1">
                  <c:v>28.823529411764703</c:v>
                </c:pt>
                <c:pt idx="2">
                  <c:v>21.212121212121211</c:v>
                </c:pt>
              </c:numCache>
            </c:numRef>
          </c:val>
          <c:extLst>
            <c:ext xmlns:c16="http://schemas.microsoft.com/office/drawing/2014/chart" uri="{C3380CC4-5D6E-409C-BE32-E72D297353CC}">
              <c16:uniqueId val="{00000002-5928-49A6-B12B-124E2FF9609B}"/>
            </c:ext>
          </c:extLst>
        </c:ser>
        <c:ser>
          <c:idx val="3"/>
          <c:order val="3"/>
          <c:tx>
            <c:strRef>
              <c:f>'2【Q38】'!$I$28</c:f>
              <c:strCache>
                <c:ptCount val="1"/>
                <c:pt idx="0">
                  <c:v>現在の方が低い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'2【Q38】'!$I$33:$I$35</c:f>
              <c:numCache>
                <c:formatCode>"▼"0.0_ </c:formatCode>
                <c:ptCount val="3"/>
                <c:pt idx="0" formatCode="0.0_ ">
                  <c:v>45.762711864406782</c:v>
                </c:pt>
                <c:pt idx="1">
                  <c:v>38.82352941176471</c:v>
                </c:pt>
                <c:pt idx="2" formatCode="&quot;▲&quot;0.0_ ">
                  <c:v>63.636363636363633</c:v>
                </c:pt>
              </c:numCache>
            </c:numRef>
          </c:val>
          <c:extLst>
            <c:ext xmlns:c16="http://schemas.microsoft.com/office/drawing/2014/chart" uri="{C3380CC4-5D6E-409C-BE32-E72D297353CC}">
              <c16:uniqueId val="{00000003-5928-49A6-B12B-124E2FF9609B}"/>
            </c:ext>
          </c:extLst>
        </c:ser>
        <c:dLbls>
          <c:showLegendKey val="0"/>
          <c:showVal val="0"/>
          <c:showCatName val="0"/>
          <c:showSerName val="0"/>
          <c:showPercent val="0"/>
          <c:showBubbleSize val="0"/>
        </c:dLbls>
        <c:gapWidth val="30"/>
        <c:overlap val="100"/>
        <c:axId val="423006752"/>
        <c:axId val="423009888"/>
      </c:barChart>
      <c:catAx>
        <c:axId val="423006752"/>
        <c:scaling>
          <c:orientation val="maxMin"/>
        </c:scaling>
        <c:delete val="1"/>
        <c:axPos val="l"/>
        <c:majorTickMark val="out"/>
        <c:minorTickMark val="none"/>
        <c:tickLblPos val="nextTo"/>
        <c:crossAx val="423009888"/>
        <c:crosses val="autoZero"/>
        <c:auto val="1"/>
        <c:lblAlgn val="ctr"/>
        <c:lblOffset val="100"/>
        <c:tickLblSkip val="3"/>
        <c:tickMarkSkip val="1"/>
        <c:noMultiLvlLbl val="0"/>
      </c:catAx>
      <c:valAx>
        <c:axId val="423009888"/>
        <c:scaling>
          <c:orientation val="minMax"/>
          <c:min val="0"/>
        </c:scaling>
        <c:delete val="1"/>
        <c:axPos val="t"/>
        <c:numFmt formatCode="0%" sourceLinked="1"/>
        <c:majorTickMark val="out"/>
        <c:minorTickMark val="none"/>
        <c:tickLblPos val="nextTo"/>
        <c:crossAx val="423006752"/>
        <c:crossesAt val="1"/>
        <c:crossBetween val="between"/>
      </c:valAx>
      <c:spPr>
        <a:noFill/>
        <a:ln w="25400">
          <a:noFill/>
        </a:ln>
      </c:spPr>
    </c:plotArea>
    <c:plotVisOnly val="1"/>
    <c:dispBlanksAs val="gap"/>
    <c:showDLblsOverMax val="0"/>
  </c:chart>
  <c:spPr>
    <a:noFill/>
    <a:ln w="25400">
      <a:noFill/>
    </a:ln>
  </c:sp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2311111111111111"/>
          <c:w val="0.93756915578227862"/>
          <c:h val="0.6"/>
        </c:manualLayout>
      </c:layout>
      <c:barChart>
        <c:barDir val="bar"/>
        <c:grouping val="percentStacked"/>
        <c:varyColors val="0"/>
        <c:ser>
          <c:idx val="0"/>
          <c:order val="0"/>
          <c:tx>
            <c:strRef>
              <c:f>'2【Q38】'!$F$28</c:f>
              <c:strCache>
                <c:ptCount val="1"/>
                <c:pt idx="0">
                  <c:v>現在の方が高い</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'2【Q38】'!$F$36:$F$38</c:f>
              <c:numCache>
                <c:formatCode>0.0_ </c:formatCode>
                <c:ptCount val="3"/>
                <c:pt idx="0">
                  <c:v>6.1776061776061777</c:v>
                </c:pt>
                <c:pt idx="1">
                  <c:v>6.0109289617486334</c:v>
                </c:pt>
                <c:pt idx="2">
                  <c:v>6.5789473684210522</c:v>
                </c:pt>
              </c:numCache>
            </c:numRef>
          </c:val>
          <c:extLst>
            <c:ext xmlns:c16="http://schemas.microsoft.com/office/drawing/2014/chart" uri="{C3380CC4-5D6E-409C-BE32-E72D297353CC}">
              <c16:uniqueId val="{00000000-B6CA-4A38-9B07-37C5EC134E40}"/>
            </c:ext>
          </c:extLst>
        </c:ser>
        <c:ser>
          <c:idx val="1"/>
          <c:order val="1"/>
          <c:tx>
            <c:strRef>
              <c:f>'2【Q38】'!$G$28</c:f>
              <c:strCache>
                <c:ptCount val="1"/>
                <c:pt idx="0">
                  <c:v>同じ程度</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'2【Q38】'!$G$36:$G$38</c:f>
              <c:numCache>
                <c:formatCode>"△"0.0_ </c:formatCode>
                <c:ptCount val="3"/>
                <c:pt idx="0" formatCode="0.0_ ">
                  <c:v>37.065637065637063</c:v>
                </c:pt>
                <c:pt idx="1">
                  <c:v>41.530054644808743</c:v>
                </c:pt>
                <c:pt idx="2" formatCode="&quot;▽&quot;0.0_ ">
                  <c:v>26.315789473684209</c:v>
                </c:pt>
              </c:numCache>
            </c:numRef>
          </c:val>
          <c:extLst>
            <c:ext xmlns:c16="http://schemas.microsoft.com/office/drawing/2014/chart" uri="{C3380CC4-5D6E-409C-BE32-E72D297353CC}">
              <c16:uniqueId val="{00000001-B6CA-4A38-9B07-37C5EC134E40}"/>
            </c:ext>
          </c:extLst>
        </c:ser>
        <c:ser>
          <c:idx val="2"/>
          <c:order val="2"/>
          <c:tx>
            <c:strRef>
              <c:f>'2【Q38】'!$H$28</c:f>
              <c:strCache>
                <c:ptCount val="1"/>
                <c:pt idx="0">
                  <c:v>現在の方がやや低い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'2【Q38】'!$H$36:$H$38</c:f>
              <c:numCache>
                <c:formatCode>0.0_ </c:formatCode>
                <c:ptCount val="3"/>
                <c:pt idx="0">
                  <c:v>35.135135135135137</c:v>
                </c:pt>
                <c:pt idx="1">
                  <c:v>36.065573770491802</c:v>
                </c:pt>
                <c:pt idx="2">
                  <c:v>32.894736842105267</c:v>
                </c:pt>
              </c:numCache>
            </c:numRef>
          </c:val>
          <c:extLst>
            <c:ext xmlns:c16="http://schemas.microsoft.com/office/drawing/2014/chart" uri="{C3380CC4-5D6E-409C-BE32-E72D297353CC}">
              <c16:uniqueId val="{00000002-B6CA-4A38-9B07-37C5EC134E40}"/>
            </c:ext>
          </c:extLst>
        </c:ser>
        <c:ser>
          <c:idx val="3"/>
          <c:order val="3"/>
          <c:tx>
            <c:strRef>
              <c:f>'2【Q38】'!$I$28</c:f>
              <c:strCache>
                <c:ptCount val="1"/>
                <c:pt idx="0">
                  <c:v>現在の方が低い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'2【Q38】'!$I$36:$I$38</c:f>
              <c:numCache>
                <c:formatCode>"▼"0.0_ </c:formatCode>
                <c:ptCount val="3"/>
                <c:pt idx="0" formatCode="0.0_ ">
                  <c:v>21.621621621621621</c:v>
                </c:pt>
                <c:pt idx="1">
                  <c:v>16.393442622950818</c:v>
                </c:pt>
                <c:pt idx="2" formatCode="&quot;▲&quot;0.0_ ">
                  <c:v>34.210526315789473</c:v>
                </c:pt>
              </c:numCache>
            </c:numRef>
          </c:val>
          <c:extLst>
            <c:ext xmlns:c16="http://schemas.microsoft.com/office/drawing/2014/chart" uri="{C3380CC4-5D6E-409C-BE32-E72D297353CC}">
              <c16:uniqueId val="{00000003-B6CA-4A38-9B07-37C5EC134E40}"/>
            </c:ext>
          </c:extLst>
        </c:ser>
        <c:dLbls>
          <c:showLegendKey val="0"/>
          <c:showVal val="0"/>
          <c:showCatName val="0"/>
          <c:showSerName val="0"/>
          <c:showPercent val="0"/>
          <c:showBubbleSize val="0"/>
        </c:dLbls>
        <c:gapWidth val="30"/>
        <c:overlap val="100"/>
        <c:axId val="423007536"/>
        <c:axId val="423004008"/>
      </c:barChart>
      <c:catAx>
        <c:axId val="423007536"/>
        <c:scaling>
          <c:orientation val="maxMin"/>
        </c:scaling>
        <c:delete val="1"/>
        <c:axPos val="l"/>
        <c:majorTickMark val="out"/>
        <c:minorTickMark val="none"/>
        <c:tickLblPos val="nextTo"/>
        <c:crossAx val="423004008"/>
        <c:crosses val="autoZero"/>
        <c:auto val="1"/>
        <c:lblAlgn val="ctr"/>
        <c:lblOffset val="100"/>
        <c:tickLblSkip val="3"/>
        <c:tickMarkSkip val="1"/>
        <c:noMultiLvlLbl val="0"/>
      </c:catAx>
      <c:valAx>
        <c:axId val="423004008"/>
        <c:scaling>
          <c:orientation val="minMax"/>
          <c:min val="0"/>
        </c:scaling>
        <c:delete val="1"/>
        <c:axPos val="t"/>
        <c:numFmt formatCode="0%" sourceLinked="1"/>
        <c:majorTickMark val="out"/>
        <c:minorTickMark val="none"/>
        <c:tickLblPos val="nextTo"/>
        <c:crossAx val="423007536"/>
        <c:crossesAt val="1"/>
        <c:crossBetween val="between"/>
      </c:valAx>
      <c:spPr>
        <a:noFill/>
        <a:ln w="25400">
          <a:noFill/>
        </a:ln>
      </c:spPr>
    </c:plotArea>
    <c:plotVisOnly val="1"/>
    <c:dispBlanksAs val="gap"/>
    <c:showDLblsOverMax val="0"/>
  </c:chart>
  <c:spPr>
    <a:noFill/>
    <a:ln w="25400">
      <a:noFill/>
    </a:ln>
  </c:sp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7247403568224861"/>
          <c:y val="9.2512852184156516E-2"/>
          <c:w val="0.49714621748230836"/>
          <c:h val="0.6620526038896799"/>
        </c:manualLayout>
      </c:layout>
      <c:barChart>
        <c:barDir val="bar"/>
        <c:grouping val="percentStacked"/>
        <c:varyColors val="0"/>
        <c:ser>
          <c:idx val="0"/>
          <c:order val="0"/>
          <c:tx>
            <c:strRef>
              <c:f>'2【Q38】'!$E$41</c:f>
              <c:strCache>
                <c:ptCount val="1"/>
                <c:pt idx="0">
                  <c:v>現在の方が高い</c:v>
                </c:pt>
              </c:strCache>
            </c:strRef>
          </c:tx>
          <c:spPr>
            <a:solidFill>
              <a:srgbClr val="5B9BD5"/>
            </a:solidFill>
            <a:ln>
              <a:solidFill>
                <a:schemeClr val="accent1"/>
              </a:solidFill>
            </a:ln>
            <a:effectLst/>
          </c:spPr>
          <c:invertIfNegative val="0"/>
          <c:dLbls>
            <c:dLbl>
              <c:idx val="2"/>
              <c:layout>
                <c:manualLayout>
                  <c:x val="1.278538996661845E-2"/>
                  <c:y val="4.140154293873318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2C-4EED-8716-A53B84411CF8}"/>
                </c:ext>
              </c:extLst>
            </c:dLbl>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'2【Q38】'!$C$42:$D$46</c:f>
              <c:strCache>
                <c:ptCount val="5"/>
                <c:pt idx="0">
                  <c:v>男性総合職　役割明確(n=170）</c:v>
                </c:pt>
                <c:pt idx="1">
                  <c:v>　　　　　　　　明確でない(n=66）</c:v>
                </c:pt>
                <c:pt idx="3">
                  <c:v>女性総合職　役割明確(n=183）</c:v>
                </c:pt>
                <c:pt idx="4">
                  <c:v>　　　　　　　　明確でない(n=76）</c:v>
                </c:pt>
              </c:strCache>
            </c:strRef>
          </c:cat>
          <c:val>
            <c:numRef>
              <c:f>'2【Q38】'!$E$42:$E$46</c:f>
              <c:numCache>
                <c:formatCode>0.0_);[Red]\(0.0\)</c:formatCode>
                <c:ptCount val="5"/>
                <c:pt idx="0">
                  <c:v>2.9411764705882351</c:v>
                </c:pt>
                <c:pt idx="1">
                  <c:v>3.0303030303030303</c:v>
                </c:pt>
                <c:pt idx="3">
                  <c:v>6.0109289617486334</c:v>
                </c:pt>
                <c:pt idx="4">
                  <c:v>6.5789473684210522</c:v>
                </c:pt>
              </c:numCache>
            </c:numRef>
          </c:val>
          <c:extLst>
            <c:ext xmlns:c16="http://schemas.microsoft.com/office/drawing/2014/chart" uri="{C3380CC4-5D6E-409C-BE32-E72D297353CC}">
              <c16:uniqueId val="{00000001-8D2C-4EED-8716-A53B84411CF8}"/>
            </c:ext>
          </c:extLst>
        </c:ser>
        <c:ser>
          <c:idx val="1"/>
          <c:order val="1"/>
          <c:tx>
            <c:strRef>
              <c:f>'2【Q38】'!$F$41</c:f>
              <c:strCache>
                <c:ptCount val="1"/>
                <c:pt idx="0">
                  <c:v>同じ程度</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'2【Q38】'!$C$42:$D$46</c:f>
              <c:strCache>
                <c:ptCount val="5"/>
                <c:pt idx="0">
                  <c:v>男性総合職　役割明確(n=170）</c:v>
                </c:pt>
                <c:pt idx="1">
                  <c:v>　　　　　　　　明確でない(n=66）</c:v>
                </c:pt>
                <c:pt idx="3">
                  <c:v>女性総合職　役割明確(n=183）</c:v>
                </c:pt>
                <c:pt idx="4">
                  <c:v>　　　　　　　　明確でない(n=76）</c:v>
                </c:pt>
              </c:strCache>
            </c:strRef>
          </c:cat>
          <c:val>
            <c:numRef>
              <c:f>'2【Q38】'!$F$42:$F$46</c:f>
              <c:numCache>
                <c:formatCode>0.0_);[Red]\(0.0\)</c:formatCode>
                <c:ptCount val="5"/>
                <c:pt idx="0">
                  <c:v>29.411764705882355</c:v>
                </c:pt>
                <c:pt idx="1">
                  <c:v>12.121212121212121</c:v>
                </c:pt>
                <c:pt idx="3">
                  <c:v>41.530054644808743</c:v>
                </c:pt>
                <c:pt idx="4">
                  <c:v>26.315789473684209</c:v>
                </c:pt>
              </c:numCache>
            </c:numRef>
          </c:val>
          <c:extLst>
            <c:ext xmlns:c16="http://schemas.microsoft.com/office/drawing/2014/chart" uri="{C3380CC4-5D6E-409C-BE32-E72D297353CC}">
              <c16:uniqueId val="{00000002-8D2C-4EED-8716-A53B84411CF8}"/>
            </c:ext>
          </c:extLst>
        </c:ser>
        <c:ser>
          <c:idx val="2"/>
          <c:order val="2"/>
          <c:tx>
            <c:strRef>
              <c:f>'2【Q38】'!$G$41</c:f>
              <c:strCache>
                <c:ptCount val="1"/>
                <c:pt idx="0">
                  <c:v>現在の方がやや低い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'2【Q38】'!$C$42:$D$46</c:f>
              <c:strCache>
                <c:ptCount val="5"/>
                <c:pt idx="0">
                  <c:v>男性総合職　役割明確(n=170）</c:v>
                </c:pt>
                <c:pt idx="1">
                  <c:v>　　　　　　　　明確でない(n=66）</c:v>
                </c:pt>
                <c:pt idx="3">
                  <c:v>女性総合職　役割明確(n=183）</c:v>
                </c:pt>
                <c:pt idx="4">
                  <c:v>　　　　　　　　明確でない(n=76）</c:v>
                </c:pt>
              </c:strCache>
            </c:strRef>
          </c:cat>
          <c:val>
            <c:numRef>
              <c:f>'2【Q38】'!$G$42:$G$46</c:f>
              <c:numCache>
                <c:formatCode>0.0_);[Red]\(0.0\)</c:formatCode>
                <c:ptCount val="5"/>
                <c:pt idx="0">
                  <c:v>28.823529411764703</c:v>
                </c:pt>
                <c:pt idx="1">
                  <c:v>21.212121212121211</c:v>
                </c:pt>
                <c:pt idx="3">
                  <c:v>36.065573770491802</c:v>
                </c:pt>
                <c:pt idx="4">
                  <c:v>32.894736842105267</c:v>
                </c:pt>
              </c:numCache>
            </c:numRef>
          </c:val>
          <c:extLst>
            <c:ext xmlns:c16="http://schemas.microsoft.com/office/drawing/2014/chart" uri="{C3380CC4-5D6E-409C-BE32-E72D297353CC}">
              <c16:uniqueId val="{00000003-8D2C-4EED-8716-A53B84411CF8}"/>
            </c:ext>
          </c:extLst>
        </c:ser>
        <c:ser>
          <c:idx val="3"/>
          <c:order val="3"/>
          <c:tx>
            <c:strRef>
              <c:f>'2【Q38】'!$H$41</c:f>
              <c:strCache>
                <c:ptCount val="1"/>
                <c:pt idx="0">
                  <c:v>現在の方が低い</c:v>
                </c:pt>
              </c:strCache>
            </c:strRef>
          </c:tx>
          <c:spPr>
            <a:pattFill prst="pct20">
              <a:fgClr>
                <a:srgbClr val="5B9BD5">
                  <a:lumMod val="75000"/>
                </a:srgbClr>
              </a:fgClr>
              <a:bgClr>
                <a:sysClr val="window" lastClr="FFFFFF"/>
              </a:bgClr>
            </a:pattFill>
            <a:ln>
              <a:solidFill>
                <a:srgbClr val="5B9BD5"/>
              </a:solid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'2【Q38】'!$C$42:$D$46</c:f>
              <c:strCache>
                <c:ptCount val="5"/>
                <c:pt idx="0">
                  <c:v>男性総合職　役割明確(n=170）</c:v>
                </c:pt>
                <c:pt idx="1">
                  <c:v>　　　　　　　　明確でない(n=66）</c:v>
                </c:pt>
                <c:pt idx="3">
                  <c:v>女性総合職　役割明確(n=183）</c:v>
                </c:pt>
                <c:pt idx="4">
                  <c:v>　　　　　　　　明確でない(n=76）</c:v>
                </c:pt>
              </c:strCache>
            </c:strRef>
          </c:cat>
          <c:val>
            <c:numRef>
              <c:f>'2【Q38】'!$H$42:$H$46</c:f>
              <c:numCache>
                <c:formatCode>0.0_);[Red]\(0.0\)</c:formatCode>
                <c:ptCount val="5"/>
                <c:pt idx="0">
                  <c:v>38.82352941176471</c:v>
                </c:pt>
                <c:pt idx="1">
                  <c:v>63.636363636363633</c:v>
                </c:pt>
                <c:pt idx="3">
                  <c:v>16.393442622950818</c:v>
                </c:pt>
                <c:pt idx="4">
                  <c:v>34.210526315789473</c:v>
                </c:pt>
              </c:numCache>
            </c:numRef>
          </c:val>
          <c:extLst>
            <c:ext xmlns:c16="http://schemas.microsoft.com/office/drawing/2014/chart" uri="{C3380CC4-5D6E-409C-BE32-E72D297353CC}">
              <c16:uniqueId val="{00000004-8D2C-4EED-8716-A53B84411CF8}"/>
            </c:ext>
          </c:extLst>
        </c:ser>
        <c:dLbls>
          <c:showLegendKey val="0"/>
          <c:showVal val="0"/>
          <c:showCatName val="0"/>
          <c:showSerName val="0"/>
          <c:showPercent val="0"/>
          <c:showBubbleSize val="0"/>
        </c:dLbls>
        <c:gapWidth val="150"/>
        <c:overlap val="100"/>
        <c:axId val="423005184"/>
        <c:axId val="423008712"/>
      </c:barChart>
      <c:catAx>
        <c:axId val="4230051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423008712"/>
        <c:crosses val="autoZero"/>
        <c:auto val="1"/>
        <c:lblAlgn val="ctr"/>
        <c:lblOffset val="100"/>
        <c:noMultiLvlLbl val="0"/>
      </c:catAx>
      <c:valAx>
        <c:axId val="42300871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423005184"/>
        <c:crosses val="autoZero"/>
        <c:crossBetween val="between"/>
        <c:majorUnit val="0.2"/>
      </c:valAx>
      <c:spPr>
        <a:noFill/>
        <a:ln>
          <a:noFill/>
        </a:ln>
        <a:effectLst/>
      </c:spPr>
    </c:plotArea>
    <c:legend>
      <c:legendPos val="b"/>
      <c:layout>
        <c:manualLayout>
          <c:xMode val="edge"/>
          <c:yMode val="edge"/>
          <c:x val="0.23889391674142002"/>
          <c:y val="0.77028936714072493"/>
          <c:w val="0.73539276387196839"/>
          <c:h val="9.387172497730524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100" baseline="0">
          <a:solidFill>
            <a:sysClr val="windowText" lastClr="000000"/>
          </a:solidFill>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274207407407407"/>
          <c:y val="0.2040174978127734"/>
          <c:w val="0.79279999999999995"/>
          <c:h val="0.52042213467521148"/>
        </c:manualLayout>
      </c:layout>
      <c:barChart>
        <c:barDir val="bar"/>
        <c:grouping val="percentStacked"/>
        <c:varyColors val="0"/>
        <c:ser>
          <c:idx val="0"/>
          <c:order val="0"/>
          <c:tx>
            <c:strRef>
              <c:f>'12【Q14】'!$D$34</c:f>
              <c:strCache>
                <c:ptCount val="1"/>
                <c:pt idx="0">
                  <c:v>いる</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'12【Q14】'!$C$35:$C$36</c:f>
              <c:strCache>
                <c:ptCount val="2"/>
                <c:pt idx="0">
                  <c:v>男性総合職(n=236)</c:v>
                </c:pt>
                <c:pt idx="1">
                  <c:v>女性総合職(n=259)</c:v>
                </c:pt>
              </c:strCache>
            </c:strRef>
          </c:cat>
          <c:val>
            <c:numRef>
              <c:f>'12【Q14】'!$D$35:$D$36</c:f>
              <c:numCache>
                <c:formatCode>0.0_ </c:formatCode>
                <c:ptCount val="2"/>
                <c:pt idx="0">
                  <c:v>65.677966101694921</c:v>
                </c:pt>
                <c:pt idx="1">
                  <c:v>53.281853281853287</c:v>
                </c:pt>
              </c:numCache>
            </c:numRef>
          </c:val>
          <c:extLst>
            <c:ext xmlns:c16="http://schemas.microsoft.com/office/drawing/2014/chart" uri="{C3380CC4-5D6E-409C-BE32-E72D297353CC}">
              <c16:uniqueId val="{00000000-14DE-45BA-9096-6A4EEBCCA28F}"/>
            </c:ext>
          </c:extLst>
        </c:ser>
        <c:ser>
          <c:idx val="1"/>
          <c:order val="1"/>
          <c:tx>
            <c:strRef>
              <c:f>'12【Q14】'!$E$34</c:f>
              <c:strCache>
                <c:ptCount val="1"/>
                <c:pt idx="0">
                  <c:v>いない</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'12【Q14】'!$C$35:$C$36</c:f>
              <c:strCache>
                <c:ptCount val="2"/>
                <c:pt idx="0">
                  <c:v>男性総合職(n=236)</c:v>
                </c:pt>
                <c:pt idx="1">
                  <c:v>女性総合職(n=259)</c:v>
                </c:pt>
              </c:strCache>
            </c:strRef>
          </c:cat>
          <c:val>
            <c:numRef>
              <c:f>'12【Q14】'!$E$35:$E$36</c:f>
              <c:numCache>
                <c:formatCode>0.0_ </c:formatCode>
                <c:ptCount val="2"/>
                <c:pt idx="0">
                  <c:v>34.322033898305079</c:v>
                </c:pt>
                <c:pt idx="1">
                  <c:v>46.71814671814672</c:v>
                </c:pt>
              </c:numCache>
            </c:numRef>
          </c:val>
          <c:extLst>
            <c:ext xmlns:c16="http://schemas.microsoft.com/office/drawing/2014/chart" uri="{C3380CC4-5D6E-409C-BE32-E72D297353CC}">
              <c16:uniqueId val="{00000001-14DE-45BA-9096-6A4EEBCCA28F}"/>
            </c:ext>
          </c:extLst>
        </c:ser>
        <c:dLbls>
          <c:showLegendKey val="0"/>
          <c:showVal val="0"/>
          <c:showCatName val="0"/>
          <c:showSerName val="0"/>
          <c:showPercent val="0"/>
          <c:showBubbleSize val="0"/>
        </c:dLbls>
        <c:gapWidth val="150"/>
        <c:overlap val="100"/>
        <c:axId val="406103088"/>
        <c:axId val="406103872"/>
      </c:barChart>
      <c:catAx>
        <c:axId val="4061030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06103872"/>
        <c:crosses val="autoZero"/>
        <c:auto val="1"/>
        <c:lblAlgn val="ctr"/>
        <c:lblOffset val="100"/>
        <c:noMultiLvlLbl val="0"/>
      </c:catAx>
      <c:valAx>
        <c:axId val="4061038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06103088"/>
        <c:crosses val="autoZero"/>
        <c:crossBetween val="between"/>
        <c:majorUnit val="0.2"/>
      </c:valAx>
      <c:spPr>
        <a:noFill/>
        <a:ln>
          <a:noFill/>
        </a:ln>
        <a:effectLst/>
      </c:spPr>
    </c:plotArea>
    <c:legend>
      <c:legendPos val="b"/>
      <c:layout>
        <c:manualLayout>
          <c:xMode val="edge"/>
          <c:yMode val="edge"/>
          <c:x val="1.5935204183817691E-3"/>
          <c:y val="0.72261307722356605"/>
          <c:w val="0.99840648148148148"/>
          <c:h val="0.2244521093487092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'3【Q41】'!$F$30:$I$30</c:f>
              <c:numCache>
                <c:formatCode>0.0_ </c:formatCode>
                <c:ptCount val="4"/>
                <c:pt idx="0">
                  <c:v>12.836879432624112</c:v>
                </c:pt>
                <c:pt idx="1">
                  <c:v>48.546099290780141</c:v>
                </c:pt>
                <c:pt idx="2">
                  <c:v>29.716312056737586</c:v>
                </c:pt>
                <c:pt idx="3">
                  <c:v>8.9007092198581557</c:v>
                </c:pt>
              </c:numCache>
            </c:numRef>
          </c:val>
          <c:extLst>
            <c:ext xmlns:c16="http://schemas.microsoft.com/office/drawing/2014/chart" uri="{C3380CC4-5D6E-409C-BE32-E72D297353CC}">
              <c16:uniqueId val="{00000000-167E-4787-88EF-49ADE953CEB0}"/>
            </c:ext>
          </c:extLst>
        </c:ser>
        <c:dLbls>
          <c:showLegendKey val="0"/>
          <c:showVal val="0"/>
          <c:showCatName val="0"/>
          <c:showSerName val="0"/>
          <c:showPercent val="0"/>
          <c:showBubbleSize val="0"/>
        </c:dLbls>
        <c:gapWidth val="60"/>
        <c:overlap val="-50"/>
        <c:axId val="423013024"/>
        <c:axId val="423013808"/>
      </c:barChart>
      <c:catAx>
        <c:axId val="423013024"/>
        <c:scaling>
          <c:orientation val="minMax"/>
        </c:scaling>
        <c:delete val="1"/>
        <c:axPos val="b"/>
        <c:numFmt formatCode="General" sourceLinked="1"/>
        <c:majorTickMark val="out"/>
        <c:minorTickMark val="none"/>
        <c:tickLblPos val="nextTo"/>
        <c:crossAx val="423013808"/>
        <c:crosses val="autoZero"/>
        <c:auto val="1"/>
        <c:lblAlgn val="ctr"/>
        <c:lblOffset val="100"/>
        <c:noMultiLvlLbl val="0"/>
      </c:catAx>
      <c:valAx>
        <c:axId val="423013808"/>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23013024"/>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63513826555157249"/>
          <c:w val="0.93756915578227862"/>
          <c:h val="0.28533683226687756"/>
        </c:manualLayout>
      </c:layout>
      <c:barChart>
        <c:barDir val="bar"/>
        <c:grouping val="percentStacked"/>
        <c:varyColors val="0"/>
        <c:ser>
          <c:idx val="0"/>
          <c:order val="0"/>
          <c:tx>
            <c:strRef>
              <c:f>'3【Q41】'!$F$28</c:f>
              <c:strCache>
                <c:ptCount val="1"/>
                <c:pt idx="0">
                  <c:v>十分発揮できている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'3【Q41】'!$F$30:$F$32</c:f>
              <c:numCache>
                <c:formatCode>"▲"0.0_ </c:formatCode>
                <c:ptCount val="3"/>
                <c:pt idx="0" formatCode="0.0_ ">
                  <c:v>12.836879432624112</c:v>
                </c:pt>
                <c:pt idx="1">
                  <c:v>18.988982501620217</c:v>
                </c:pt>
                <c:pt idx="2" formatCode="&quot;▼&quot;0.0_ ">
                  <c:v>5.4032889584964758</c:v>
                </c:pt>
              </c:numCache>
            </c:numRef>
          </c:val>
          <c:extLst>
            <c:ext xmlns:c16="http://schemas.microsoft.com/office/drawing/2014/chart" uri="{C3380CC4-5D6E-409C-BE32-E72D297353CC}">
              <c16:uniqueId val="{00000000-B23B-4E48-820B-68779A583F73}"/>
            </c:ext>
          </c:extLst>
        </c:ser>
        <c:ser>
          <c:idx val="1"/>
          <c:order val="1"/>
          <c:tx>
            <c:strRef>
              <c:f>'3【Q41】'!$G$28</c:f>
              <c:strCache>
                <c:ptCount val="1"/>
                <c:pt idx="0">
                  <c:v>やや発揮できている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'3【Q41】'!$G$30:$G$32</c:f>
              <c:numCache>
                <c:formatCode>"▲"0.0_ </c:formatCode>
                <c:ptCount val="3"/>
                <c:pt idx="0" formatCode="0.0_ ">
                  <c:v>48.546099290780141</c:v>
                </c:pt>
                <c:pt idx="1">
                  <c:v>50.8749189889825</c:v>
                </c:pt>
                <c:pt idx="2" formatCode="&quot;▼&quot;0.0_ ">
                  <c:v>45.73218480814409</c:v>
                </c:pt>
              </c:numCache>
            </c:numRef>
          </c:val>
          <c:extLst>
            <c:ext xmlns:c16="http://schemas.microsoft.com/office/drawing/2014/chart" uri="{C3380CC4-5D6E-409C-BE32-E72D297353CC}">
              <c16:uniqueId val="{00000001-B23B-4E48-820B-68779A583F73}"/>
            </c:ext>
          </c:extLst>
        </c:ser>
        <c:ser>
          <c:idx val="2"/>
          <c:order val="2"/>
          <c:tx>
            <c:strRef>
              <c:f>'3【Q41】'!$H$28</c:f>
              <c:strCache>
                <c:ptCount val="1"/>
                <c:pt idx="0">
                  <c:v>あまり発揮できていない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'3【Q41】'!$H$30:$H$32</c:f>
              <c:numCache>
                <c:formatCode>"▼"0.0_ </c:formatCode>
                <c:ptCount val="3"/>
                <c:pt idx="0" formatCode="0.0_ ">
                  <c:v>29.716312056737586</c:v>
                </c:pt>
                <c:pt idx="1">
                  <c:v>23.979261179520414</c:v>
                </c:pt>
                <c:pt idx="2" formatCode="&quot;▲&quot;0.0_ ">
                  <c:v>36.648394675019574</c:v>
                </c:pt>
              </c:numCache>
            </c:numRef>
          </c:val>
          <c:extLst>
            <c:ext xmlns:c16="http://schemas.microsoft.com/office/drawing/2014/chart" uri="{C3380CC4-5D6E-409C-BE32-E72D297353CC}">
              <c16:uniqueId val="{00000002-B23B-4E48-820B-68779A583F73}"/>
            </c:ext>
          </c:extLst>
        </c:ser>
        <c:ser>
          <c:idx val="3"/>
          <c:order val="3"/>
          <c:tx>
            <c:strRef>
              <c:f>'3【Q41】'!$I$28</c:f>
              <c:strCache>
                <c:ptCount val="1"/>
                <c:pt idx="0">
                  <c:v>発揮できていない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'3【Q41】'!$I$30:$I$32</c:f>
              <c:numCache>
                <c:formatCode>"▼"0.0_ </c:formatCode>
                <c:ptCount val="3"/>
                <c:pt idx="0" formatCode="0.0_ ">
                  <c:v>8.9007092198581557</c:v>
                </c:pt>
                <c:pt idx="1">
                  <c:v>6.1568373298768631</c:v>
                </c:pt>
                <c:pt idx="2" formatCode="&quot;▲&quot;0.0_ ">
                  <c:v>12.216131558339859</c:v>
                </c:pt>
              </c:numCache>
            </c:numRef>
          </c:val>
          <c:extLst>
            <c:ext xmlns:c16="http://schemas.microsoft.com/office/drawing/2014/chart" uri="{C3380CC4-5D6E-409C-BE32-E72D297353CC}">
              <c16:uniqueId val="{00000003-B23B-4E48-820B-68779A583F73}"/>
            </c:ext>
          </c:extLst>
        </c:ser>
        <c:dLbls>
          <c:showLegendKey val="0"/>
          <c:showVal val="0"/>
          <c:showCatName val="0"/>
          <c:showSerName val="0"/>
          <c:showPercent val="0"/>
          <c:showBubbleSize val="0"/>
        </c:dLbls>
        <c:gapWidth val="30"/>
        <c:overlap val="100"/>
        <c:axId val="423010672"/>
        <c:axId val="423011064"/>
      </c:barChart>
      <c:catAx>
        <c:axId val="423010672"/>
        <c:scaling>
          <c:orientation val="maxMin"/>
        </c:scaling>
        <c:delete val="1"/>
        <c:axPos val="l"/>
        <c:majorTickMark val="out"/>
        <c:minorTickMark val="none"/>
        <c:tickLblPos val="nextTo"/>
        <c:crossAx val="423011064"/>
        <c:crosses val="autoZero"/>
        <c:auto val="1"/>
        <c:lblAlgn val="ctr"/>
        <c:lblOffset val="100"/>
        <c:tickLblSkip val="3"/>
        <c:tickMarkSkip val="1"/>
        <c:noMultiLvlLbl val="0"/>
      </c:catAx>
      <c:valAx>
        <c:axId val="423011064"/>
        <c:scaling>
          <c:orientation val="minMax"/>
          <c:min val="0"/>
        </c:scaling>
        <c:delete val="1"/>
        <c:axPos val="t"/>
        <c:numFmt formatCode="0%" sourceLinked="1"/>
        <c:majorTickMark val="out"/>
        <c:minorTickMark val="none"/>
        <c:tickLblPos val="nextTo"/>
        <c:crossAx val="423010672"/>
        <c:crossesAt val="1"/>
        <c:crossBetween val="between"/>
      </c:valAx>
      <c:spPr>
        <a:noFill/>
        <a:ln w="25400">
          <a:noFill/>
        </a:ln>
      </c:spPr>
    </c:plotArea>
    <c:legend>
      <c:legendPos val="t"/>
      <c:layout>
        <c:manualLayout>
          <c:xMode val="edge"/>
          <c:yMode val="edge"/>
          <c:x val="0.1497908135756742"/>
          <c:y val="0.41884983876679899"/>
          <c:w val="0.65719698335932986"/>
          <c:h val="0.14653981035460653"/>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2311111111111111"/>
          <c:w val="0.93756915578227862"/>
          <c:h val="0.6"/>
        </c:manualLayout>
      </c:layout>
      <c:barChart>
        <c:barDir val="bar"/>
        <c:grouping val="percentStacked"/>
        <c:varyColors val="0"/>
        <c:ser>
          <c:idx val="0"/>
          <c:order val="0"/>
          <c:tx>
            <c:strRef>
              <c:f>'3【Q41】'!$F$28</c:f>
              <c:strCache>
                <c:ptCount val="1"/>
                <c:pt idx="0">
                  <c:v>十分発揮できている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'3【Q41】'!$F$33:$F$35</c:f>
              <c:numCache>
                <c:formatCode>"△"0.0_ </c:formatCode>
                <c:ptCount val="3"/>
                <c:pt idx="0" formatCode="0.0_ ">
                  <c:v>10.16949152542373</c:v>
                </c:pt>
                <c:pt idx="1">
                  <c:v>14.893617021276595</c:v>
                </c:pt>
                <c:pt idx="2" formatCode="&quot;▼&quot;0.0_ ">
                  <c:v>3.1578947368421053</c:v>
                </c:pt>
              </c:numCache>
            </c:numRef>
          </c:val>
          <c:extLst>
            <c:ext xmlns:c16="http://schemas.microsoft.com/office/drawing/2014/chart" uri="{C3380CC4-5D6E-409C-BE32-E72D297353CC}">
              <c16:uniqueId val="{00000000-1D92-41D3-932A-93C84E085850}"/>
            </c:ext>
          </c:extLst>
        </c:ser>
        <c:ser>
          <c:idx val="1"/>
          <c:order val="1"/>
          <c:tx>
            <c:strRef>
              <c:f>'3【Q41】'!$G$28</c:f>
              <c:strCache>
                <c:ptCount val="1"/>
                <c:pt idx="0">
                  <c:v>やや発揮できている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'3【Q41】'!$G$33:$G$35</c:f>
              <c:numCache>
                <c:formatCode>0.0_ </c:formatCode>
                <c:ptCount val="3"/>
                <c:pt idx="0">
                  <c:v>44.067796610169488</c:v>
                </c:pt>
                <c:pt idx="1">
                  <c:v>42.553191489361701</c:v>
                </c:pt>
                <c:pt idx="2">
                  <c:v>46.315789473684212</c:v>
                </c:pt>
              </c:numCache>
            </c:numRef>
          </c:val>
          <c:extLst>
            <c:ext xmlns:c16="http://schemas.microsoft.com/office/drawing/2014/chart" uri="{C3380CC4-5D6E-409C-BE32-E72D297353CC}">
              <c16:uniqueId val="{00000001-1D92-41D3-932A-93C84E085850}"/>
            </c:ext>
          </c:extLst>
        </c:ser>
        <c:ser>
          <c:idx val="2"/>
          <c:order val="2"/>
          <c:tx>
            <c:strRef>
              <c:f>'3【Q41】'!$H$28</c:f>
              <c:strCache>
                <c:ptCount val="1"/>
                <c:pt idx="0">
                  <c:v>あまり発揮できていない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'3【Q41】'!$H$33:$H$35</c:f>
              <c:numCache>
                <c:formatCode>0.0_ </c:formatCode>
                <c:ptCount val="3"/>
                <c:pt idx="0">
                  <c:v>33.050847457627121</c:v>
                </c:pt>
                <c:pt idx="1">
                  <c:v>31.205673758865249</c:v>
                </c:pt>
                <c:pt idx="2">
                  <c:v>35.789473684210527</c:v>
                </c:pt>
              </c:numCache>
            </c:numRef>
          </c:val>
          <c:extLst>
            <c:ext xmlns:c16="http://schemas.microsoft.com/office/drawing/2014/chart" uri="{C3380CC4-5D6E-409C-BE32-E72D297353CC}">
              <c16:uniqueId val="{00000002-1D92-41D3-932A-93C84E085850}"/>
            </c:ext>
          </c:extLst>
        </c:ser>
        <c:ser>
          <c:idx val="3"/>
          <c:order val="3"/>
          <c:tx>
            <c:strRef>
              <c:f>'3【Q41】'!$I$28</c:f>
              <c:strCache>
                <c:ptCount val="1"/>
                <c:pt idx="0">
                  <c:v>発揮できていない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'3【Q41】'!$I$33:$I$35</c:f>
              <c:numCache>
                <c:formatCode>0.0_ </c:formatCode>
                <c:ptCount val="3"/>
                <c:pt idx="0">
                  <c:v>12.711864406779661</c:v>
                </c:pt>
                <c:pt idx="1">
                  <c:v>11.347517730496454</c:v>
                </c:pt>
                <c:pt idx="2">
                  <c:v>14.736842105263156</c:v>
                </c:pt>
              </c:numCache>
            </c:numRef>
          </c:val>
          <c:extLst>
            <c:ext xmlns:c16="http://schemas.microsoft.com/office/drawing/2014/chart" uri="{C3380CC4-5D6E-409C-BE32-E72D297353CC}">
              <c16:uniqueId val="{00000003-1D92-41D3-932A-93C84E085850}"/>
            </c:ext>
          </c:extLst>
        </c:ser>
        <c:dLbls>
          <c:showLegendKey val="0"/>
          <c:showVal val="0"/>
          <c:showCatName val="0"/>
          <c:showSerName val="0"/>
          <c:showPercent val="0"/>
          <c:showBubbleSize val="0"/>
        </c:dLbls>
        <c:gapWidth val="30"/>
        <c:overlap val="100"/>
        <c:axId val="423020472"/>
        <c:axId val="423016944"/>
      </c:barChart>
      <c:catAx>
        <c:axId val="423020472"/>
        <c:scaling>
          <c:orientation val="maxMin"/>
        </c:scaling>
        <c:delete val="1"/>
        <c:axPos val="l"/>
        <c:majorTickMark val="out"/>
        <c:minorTickMark val="none"/>
        <c:tickLblPos val="nextTo"/>
        <c:crossAx val="423016944"/>
        <c:crosses val="autoZero"/>
        <c:auto val="1"/>
        <c:lblAlgn val="ctr"/>
        <c:lblOffset val="100"/>
        <c:tickLblSkip val="3"/>
        <c:tickMarkSkip val="1"/>
        <c:noMultiLvlLbl val="0"/>
      </c:catAx>
      <c:valAx>
        <c:axId val="423016944"/>
        <c:scaling>
          <c:orientation val="minMax"/>
          <c:min val="0"/>
        </c:scaling>
        <c:delete val="1"/>
        <c:axPos val="t"/>
        <c:numFmt formatCode="0%" sourceLinked="1"/>
        <c:majorTickMark val="out"/>
        <c:minorTickMark val="none"/>
        <c:tickLblPos val="nextTo"/>
        <c:crossAx val="423020472"/>
        <c:crossesAt val="1"/>
        <c:crossBetween val="between"/>
      </c:valAx>
      <c:spPr>
        <a:noFill/>
        <a:ln w="25400">
          <a:noFill/>
        </a:ln>
      </c:spPr>
    </c:plotArea>
    <c:plotVisOnly val="1"/>
    <c:dispBlanksAs val="gap"/>
    <c:showDLblsOverMax val="0"/>
  </c:chart>
  <c:spPr>
    <a:noFill/>
    <a:ln w="25400">
      <a:noFill/>
    </a:ln>
  </c:sp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2311111111111111"/>
          <c:w val="0.93756915578227862"/>
          <c:h val="0.6"/>
        </c:manualLayout>
      </c:layout>
      <c:barChart>
        <c:barDir val="bar"/>
        <c:grouping val="percentStacked"/>
        <c:varyColors val="0"/>
        <c:ser>
          <c:idx val="0"/>
          <c:order val="0"/>
          <c:tx>
            <c:strRef>
              <c:f>'3【Q41】'!$F$28</c:f>
              <c:strCache>
                <c:ptCount val="1"/>
                <c:pt idx="0">
                  <c:v>十分発揮できている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'3【Q41】'!$F$36:$F$38</c:f>
              <c:numCache>
                <c:formatCode>"△"0.0_ </c:formatCode>
                <c:ptCount val="3"/>
                <c:pt idx="0" formatCode="0.0_ ">
                  <c:v>13.513513513513514</c:v>
                </c:pt>
                <c:pt idx="1">
                  <c:v>18.421052631578945</c:v>
                </c:pt>
                <c:pt idx="2" formatCode="&quot;▼&quot;0.0_ ">
                  <c:v>6.5420560747663545</c:v>
                </c:pt>
              </c:numCache>
            </c:numRef>
          </c:val>
          <c:extLst>
            <c:ext xmlns:c16="http://schemas.microsoft.com/office/drawing/2014/chart" uri="{C3380CC4-5D6E-409C-BE32-E72D297353CC}">
              <c16:uniqueId val="{00000000-9C66-4019-A849-75747ECEFAA9}"/>
            </c:ext>
          </c:extLst>
        </c:ser>
        <c:ser>
          <c:idx val="1"/>
          <c:order val="1"/>
          <c:tx>
            <c:strRef>
              <c:f>'3【Q41】'!$G$28</c:f>
              <c:strCache>
                <c:ptCount val="1"/>
                <c:pt idx="0">
                  <c:v>やや発揮できている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'3【Q41】'!$G$36:$G$38</c:f>
              <c:numCache>
                <c:formatCode>"△"0.0_ </c:formatCode>
                <c:ptCount val="3"/>
                <c:pt idx="0" formatCode="0.0_ ">
                  <c:v>47.490347490347489</c:v>
                </c:pt>
                <c:pt idx="1">
                  <c:v>53.289473684210535</c:v>
                </c:pt>
                <c:pt idx="2" formatCode="&quot;▽&quot;0.0_ ">
                  <c:v>39.252336448598129</c:v>
                </c:pt>
              </c:numCache>
            </c:numRef>
          </c:val>
          <c:extLst>
            <c:ext xmlns:c16="http://schemas.microsoft.com/office/drawing/2014/chart" uri="{C3380CC4-5D6E-409C-BE32-E72D297353CC}">
              <c16:uniqueId val="{00000001-9C66-4019-A849-75747ECEFAA9}"/>
            </c:ext>
          </c:extLst>
        </c:ser>
        <c:ser>
          <c:idx val="2"/>
          <c:order val="2"/>
          <c:tx>
            <c:strRef>
              <c:f>'3【Q41】'!$H$28</c:f>
              <c:strCache>
                <c:ptCount val="1"/>
                <c:pt idx="0">
                  <c:v>あまり発揮できていない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'3【Q41】'!$H$36:$H$38</c:f>
              <c:numCache>
                <c:formatCode>"▽"0.0_ </c:formatCode>
                <c:ptCount val="3"/>
                <c:pt idx="0" formatCode="0.0_ ">
                  <c:v>30.888030888030887</c:v>
                </c:pt>
                <c:pt idx="1">
                  <c:v>25.657894736842106</c:v>
                </c:pt>
                <c:pt idx="2" formatCode="&quot;∴&quot;0.0_ ">
                  <c:v>38.31775700934579</c:v>
                </c:pt>
              </c:numCache>
            </c:numRef>
          </c:val>
          <c:extLst>
            <c:ext xmlns:c16="http://schemas.microsoft.com/office/drawing/2014/chart" uri="{C3380CC4-5D6E-409C-BE32-E72D297353CC}">
              <c16:uniqueId val="{00000002-9C66-4019-A849-75747ECEFAA9}"/>
            </c:ext>
          </c:extLst>
        </c:ser>
        <c:ser>
          <c:idx val="3"/>
          <c:order val="3"/>
          <c:tx>
            <c:strRef>
              <c:f>'3【Q41】'!$I$28</c:f>
              <c:strCache>
                <c:ptCount val="1"/>
                <c:pt idx="0">
                  <c:v>発揮できていない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'3【Q41】'!$I$36:$I$38</c:f>
              <c:numCache>
                <c:formatCode>"▼"0.0_ </c:formatCode>
                <c:ptCount val="3"/>
                <c:pt idx="0" formatCode="0.0_ ">
                  <c:v>8.1081081081081088</c:v>
                </c:pt>
                <c:pt idx="1">
                  <c:v>2.6315789473684208</c:v>
                </c:pt>
                <c:pt idx="2" formatCode="&quot;▲&quot;0.0_ ">
                  <c:v>15.887850467289718</c:v>
                </c:pt>
              </c:numCache>
            </c:numRef>
          </c:val>
          <c:extLst>
            <c:ext xmlns:c16="http://schemas.microsoft.com/office/drawing/2014/chart" uri="{C3380CC4-5D6E-409C-BE32-E72D297353CC}">
              <c16:uniqueId val="{00000003-9C66-4019-A849-75747ECEFAA9}"/>
            </c:ext>
          </c:extLst>
        </c:ser>
        <c:dLbls>
          <c:showLegendKey val="0"/>
          <c:showVal val="0"/>
          <c:showCatName val="0"/>
          <c:showSerName val="0"/>
          <c:showPercent val="0"/>
          <c:showBubbleSize val="0"/>
        </c:dLbls>
        <c:gapWidth val="30"/>
        <c:overlap val="100"/>
        <c:axId val="423016552"/>
        <c:axId val="423017336"/>
      </c:barChart>
      <c:catAx>
        <c:axId val="423016552"/>
        <c:scaling>
          <c:orientation val="maxMin"/>
        </c:scaling>
        <c:delete val="1"/>
        <c:axPos val="l"/>
        <c:majorTickMark val="out"/>
        <c:minorTickMark val="none"/>
        <c:tickLblPos val="nextTo"/>
        <c:crossAx val="423017336"/>
        <c:crosses val="autoZero"/>
        <c:auto val="1"/>
        <c:lblAlgn val="ctr"/>
        <c:lblOffset val="100"/>
        <c:tickLblSkip val="3"/>
        <c:tickMarkSkip val="1"/>
        <c:noMultiLvlLbl val="0"/>
      </c:catAx>
      <c:valAx>
        <c:axId val="423017336"/>
        <c:scaling>
          <c:orientation val="minMax"/>
          <c:min val="0"/>
        </c:scaling>
        <c:delete val="1"/>
        <c:axPos val="t"/>
        <c:numFmt formatCode="0%" sourceLinked="1"/>
        <c:majorTickMark val="out"/>
        <c:minorTickMark val="none"/>
        <c:tickLblPos val="nextTo"/>
        <c:crossAx val="423016552"/>
        <c:crossesAt val="1"/>
        <c:crossBetween val="between"/>
      </c:valAx>
      <c:spPr>
        <a:noFill/>
        <a:ln w="25400">
          <a:noFill/>
        </a:ln>
      </c:spPr>
    </c:plotArea>
    <c:plotVisOnly val="1"/>
    <c:dispBlanksAs val="gap"/>
    <c:showDLblsOverMax val="0"/>
  </c:chart>
  <c:spPr>
    <a:noFill/>
    <a:ln w="25400">
      <a:noFill/>
    </a:ln>
  </c:sp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9296857892763402"/>
          <c:y val="7.8472173693882985E-2"/>
          <c:w val="0.47175367079115116"/>
          <c:h val="0.6620526038896799"/>
        </c:manualLayout>
      </c:layout>
      <c:barChart>
        <c:barDir val="bar"/>
        <c:grouping val="percentStacked"/>
        <c:varyColors val="0"/>
        <c:ser>
          <c:idx val="0"/>
          <c:order val="0"/>
          <c:tx>
            <c:strRef>
              <c:f>'3【Q41】'!$E$41</c:f>
              <c:strCache>
                <c:ptCount val="1"/>
                <c:pt idx="0">
                  <c:v>十分発揮できている</c:v>
                </c:pt>
              </c:strCache>
            </c:strRef>
          </c:tx>
          <c:spPr>
            <a:solidFill>
              <a:srgbClr val="5B9BD5"/>
            </a:solidFill>
            <a:ln>
              <a:solidFill>
                <a:schemeClr val="accent1"/>
              </a:solidFill>
            </a:ln>
            <a:effectLst/>
          </c:spPr>
          <c:invertIfNegative val="0"/>
          <c:dLbls>
            <c:dLbl>
              <c:idx val="2"/>
              <c:layout>
                <c:manualLayout>
                  <c:x val="1.278538996661845E-2"/>
                  <c:y val="4.140154293873318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1E-4A3A-BA05-5417265B2718}"/>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'3【Q41】'!$C$42:$D$46</c:f>
              <c:strCache>
                <c:ptCount val="5"/>
                <c:pt idx="0">
                  <c:v>男性総合職　スペシャリスト(n=141）</c:v>
                </c:pt>
                <c:pt idx="1">
                  <c:v>　　　　　　　　ジェネラリスト(n=95）</c:v>
                </c:pt>
                <c:pt idx="3">
                  <c:v>女性総合職　スペシャリスト(n=152）</c:v>
                </c:pt>
                <c:pt idx="4">
                  <c:v>　　　　　　　　ジェネラリスト(n=107）</c:v>
                </c:pt>
              </c:strCache>
            </c:strRef>
          </c:cat>
          <c:val>
            <c:numRef>
              <c:f>'3【Q41】'!$E$42:$E$46</c:f>
              <c:numCache>
                <c:formatCode>0.0_);[Red]\(0.0\)</c:formatCode>
                <c:ptCount val="5"/>
                <c:pt idx="0">
                  <c:v>14.893617021276595</c:v>
                </c:pt>
                <c:pt idx="1">
                  <c:v>3.1578947368421053</c:v>
                </c:pt>
                <c:pt idx="3">
                  <c:v>18.421052631578945</c:v>
                </c:pt>
                <c:pt idx="4">
                  <c:v>6.5420560747663545</c:v>
                </c:pt>
              </c:numCache>
            </c:numRef>
          </c:val>
          <c:extLst>
            <c:ext xmlns:c16="http://schemas.microsoft.com/office/drawing/2014/chart" uri="{C3380CC4-5D6E-409C-BE32-E72D297353CC}">
              <c16:uniqueId val="{00000001-F31E-4A3A-BA05-5417265B2718}"/>
            </c:ext>
          </c:extLst>
        </c:ser>
        <c:ser>
          <c:idx val="1"/>
          <c:order val="1"/>
          <c:tx>
            <c:strRef>
              <c:f>'3【Q41】'!$F$41</c:f>
              <c:strCache>
                <c:ptCount val="1"/>
                <c:pt idx="0">
                  <c:v>やや発揮できている</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'3【Q41】'!$C$42:$D$46</c:f>
              <c:strCache>
                <c:ptCount val="5"/>
                <c:pt idx="0">
                  <c:v>男性総合職　スペシャリスト(n=141）</c:v>
                </c:pt>
                <c:pt idx="1">
                  <c:v>　　　　　　　　ジェネラリスト(n=95）</c:v>
                </c:pt>
                <c:pt idx="3">
                  <c:v>女性総合職　スペシャリスト(n=152）</c:v>
                </c:pt>
                <c:pt idx="4">
                  <c:v>　　　　　　　　ジェネラリスト(n=107）</c:v>
                </c:pt>
              </c:strCache>
            </c:strRef>
          </c:cat>
          <c:val>
            <c:numRef>
              <c:f>'3【Q41】'!$F$42:$F$46</c:f>
              <c:numCache>
                <c:formatCode>0.0_);[Red]\(0.0\)</c:formatCode>
                <c:ptCount val="5"/>
                <c:pt idx="0">
                  <c:v>42.553191489361701</c:v>
                </c:pt>
                <c:pt idx="1">
                  <c:v>46.315789473684212</c:v>
                </c:pt>
                <c:pt idx="3">
                  <c:v>53.289473684210535</c:v>
                </c:pt>
                <c:pt idx="4">
                  <c:v>39.252336448598129</c:v>
                </c:pt>
              </c:numCache>
            </c:numRef>
          </c:val>
          <c:extLst>
            <c:ext xmlns:c16="http://schemas.microsoft.com/office/drawing/2014/chart" uri="{C3380CC4-5D6E-409C-BE32-E72D297353CC}">
              <c16:uniqueId val="{00000002-F31E-4A3A-BA05-5417265B2718}"/>
            </c:ext>
          </c:extLst>
        </c:ser>
        <c:ser>
          <c:idx val="2"/>
          <c:order val="2"/>
          <c:tx>
            <c:strRef>
              <c:f>'3【Q41】'!$G$41</c:f>
              <c:strCache>
                <c:ptCount val="1"/>
                <c:pt idx="0">
                  <c:v>あまり発揮できていない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'3【Q41】'!$C$42:$D$46</c:f>
              <c:strCache>
                <c:ptCount val="5"/>
                <c:pt idx="0">
                  <c:v>男性総合職　スペシャリスト(n=141）</c:v>
                </c:pt>
                <c:pt idx="1">
                  <c:v>　　　　　　　　ジェネラリスト(n=95）</c:v>
                </c:pt>
                <c:pt idx="3">
                  <c:v>女性総合職　スペシャリスト(n=152）</c:v>
                </c:pt>
                <c:pt idx="4">
                  <c:v>　　　　　　　　ジェネラリスト(n=107）</c:v>
                </c:pt>
              </c:strCache>
            </c:strRef>
          </c:cat>
          <c:val>
            <c:numRef>
              <c:f>'3【Q41】'!$G$42:$G$46</c:f>
              <c:numCache>
                <c:formatCode>0.0_);[Red]\(0.0\)</c:formatCode>
                <c:ptCount val="5"/>
                <c:pt idx="0">
                  <c:v>31.205673758865249</c:v>
                </c:pt>
                <c:pt idx="1">
                  <c:v>35.789473684210527</c:v>
                </c:pt>
                <c:pt idx="3">
                  <c:v>25.657894736842106</c:v>
                </c:pt>
                <c:pt idx="4">
                  <c:v>38.31775700934579</c:v>
                </c:pt>
              </c:numCache>
            </c:numRef>
          </c:val>
          <c:extLst>
            <c:ext xmlns:c16="http://schemas.microsoft.com/office/drawing/2014/chart" uri="{C3380CC4-5D6E-409C-BE32-E72D297353CC}">
              <c16:uniqueId val="{00000003-F31E-4A3A-BA05-5417265B2718}"/>
            </c:ext>
          </c:extLst>
        </c:ser>
        <c:ser>
          <c:idx val="3"/>
          <c:order val="3"/>
          <c:tx>
            <c:strRef>
              <c:f>'3【Q41】'!$H$41</c:f>
              <c:strCache>
                <c:ptCount val="1"/>
                <c:pt idx="0">
                  <c:v>発揮できていない</c:v>
                </c:pt>
              </c:strCache>
            </c:strRef>
          </c:tx>
          <c:spPr>
            <a:pattFill prst="pct20">
              <a:fgClr>
                <a:srgbClr val="5B9BD5">
                  <a:lumMod val="75000"/>
                </a:srgbClr>
              </a:fgClr>
              <a:bgClr>
                <a:sysClr val="window" lastClr="FFFFFF"/>
              </a:bgClr>
            </a:pattFill>
            <a:ln>
              <a:solidFill>
                <a:srgbClr val="5B9BD5"/>
              </a:solid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'3【Q41】'!$C$42:$D$46</c:f>
              <c:strCache>
                <c:ptCount val="5"/>
                <c:pt idx="0">
                  <c:v>男性総合職　スペシャリスト(n=141）</c:v>
                </c:pt>
                <c:pt idx="1">
                  <c:v>　　　　　　　　ジェネラリスト(n=95）</c:v>
                </c:pt>
                <c:pt idx="3">
                  <c:v>女性総合職　スペシャリスト(n=152）</c:v>
                </c:pt>
                <c:pt idx="4">
                  <c:v>　　　　　　　　ジェネラリスト(n=107）</c:v>
                </c:pt>
              </c:strCache>
            </c:strRef>
          </c:cat>
          <c:val>
            <c:numRef>
              <c:f>'3【Q41】'!$H$42:$H$46</c:f>
              <c:numCache>
                <c:formatCode>0.0_);[Red]\(0.0\)</c:formatCode>
                <c:ptCount val="5"/>
                <c:pt idx="0">
                  <c:v>11.347517730496454</c:v>
                </c:pt>
                <c:pt idx="1">
                  <c:v>14.736842105263156</c:v>
                </c:pt>
                <c:pt idx="3">
                  <c:v>2.6315789473684208</c:v>
                </c:pt>
                <c:pt idx="4">
                  <c:v>15.887850467289718</c:v>
                </c:pt>
              </c:numCache>
            </c:numRef>
          </c:val>
          <c:extLst>
            <c:ext xmlns:c16="http://schemas.microsoft.com/office/drawing/2014/chart" uri="{C3380CC4-5D6E-409C-BE32-E72D297353CC}">
              <c16:uniqueId val="{00000004-F31E-4A3A-BA05-5417265B2718}"/>
            </c:ext>
          </c:extLst>
        </c:ser>
        <c:dLbls>
          <c:showLegendKey val="0"/>
          <c:showVal val="0"/>
          <c:showCatName val="0"/>
          <c:showSerName val="0"/>
          <c:showPercent val="0"/>
          <c:showBubbleSize val="0"/>
        </c:dLbls>
        <c:gapWidth val="150"/>
        <c:overlap val="100"/>
        <c:axId val="423018512"/>
        <c:axId val="423019296"/>
      </c:barChart>
      <c:catAx>
        <c:axId val="4230185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423019296"/>
        <c:crosses val="autoZero"/>
        <c:auto val="1"/>
        <c:lblAlgn val="ctr"/>
        <c:lblOffset val="100"/>
        <c:noMultiLvlLbl val="0"/>
      </c:catAx>
      <c:valAx>
        <c:axId val="42301929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423018512"/>
        <c:crosses val="autoZero"/>
        <c:crossBetween val="between"/>
        <c:majorUnit val="0.2"/>
      </c:valAx>
      <c:spPr>
        <a:noFill/>
        <a:ln>
          <a:noFill/>
        </a:ln>
        <a:effectLst/>
      </c:spPr>
    </c:plotArea>
    <c:legend>
      <c:legendPos val="b"/>
      <c:layout>
        <c:manualLayout>
          <c:xMode val="edge"/>
          <c:yMode val="edge"/>
          <c:x val="0.16617538807649043"/>
          <c:y val="0.75667234221406388"/>
          <c:w val="0.81005942257217833"/>
          <c:h val="0.1755738450189566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baseline="0">
          <a:solidFill>
            <a:sysClr val="windowText" lastClr="000000"/>
          </a:solidFill>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'4【Q41】'!$F$30:$I$30</c:f>
              <c:numCache>
                <c:formatCode>0.0_ </c:formatCode>
                <c:ptCount val="4"/>
                <c:pt idx="0">
                  <c:v>12.836879432624112</c:v>
                </c:pt>
                <c:pt idx="1">
                  <c:v>48.546099290780141</c:v>
                </c:pt>
                <c:pt idx="2">
                  <c:v>29.716312056737586</c:v>
                </c:pt>
                <c:pt idx="3">
                  <c:v>8.9007092198581557</c:v>
                </c:pt>
              </c:numCache>
            </c:numRef>
          </c:val>
          <c:extLst>
            <c:ext xmlns:c16="http://schemas.microsoft.com/office/drawing/2014/chart" uri="{C3380CC4-5D6E-409C-BE32-E72D297353CC}">
              <c16:uniqueId val="{00000000-F642-40EC-AC21-3194C17A7DF4}"/>
            </c:ext>
          </c:extLst>
        </c:ser>
        <c:dLbls>
          <c:showLegendKey val="0"/>
          <c:showVal val="0"/>
          <c:showCatName val="0"/>
          <c:showSerName val="0"/>
          <c:showPercent val="0"/>
          <c:showBubbleSize val="0"/>
        </c:dLbls>
        <c:gapWidth val="60"/>
        <c:overlap val="-50"/>
        <c:axId val="423018904"/>
        <c:axId val="423017728"/>
      </c:barChart>
      <c:catAx>
        <c:axId val="423018904"/>
        <c:scaling>
          <c:orientation val="minMax"/>
        </c:scaling>
        <c:delete val="1"/>
        <c:axPos val="b"/>
        <c:numFmt formatCode="General" sourceLinked="1"/>
        <c:majorTickMark val="out"/>
        <c:minorTickMark val="none"/>
        <c:tickLblPos val="nextTo"/>
        <c:crossAx val="423017728"/>
        <c:crosses val="autoZero"/>
        <c:auto val="1"/>
        <c:lblAlgn val="ctr"/>
        <c:lblOffset val="100"/>
        <c:noMultiLvlLbl val="0"/>
      </c:catAx>
      <c:valAx>
        <c:axId val="423017728"/>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23018904"/>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63513826555157249"/>
          <c:w val="0.93756915578227862"/>
          <c:h val="0.28533683226687756"/>
        </c:manualLayout>
      </c:layout>
      <c:barChart>
        <c:barDir val="bar"/>
        <c:grouping val="percentStacked"/>
        <c:varyColors val="0"/>
        <c:ser>
          <c:idx val="0"/>
          <c:order val="0"/>
          <c:tx>
            <c:strRef>
              <c:f>'4【Q41】'!$F$28</c:f>
              <c:strCache>
                <c:ptCount val="1"/>
                <c:pt idx="0">
                  <c:v>十分発揮できている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'4【Q41】'!$F$30:$F$32</c:f>
              <c:numCache>
                <c:formatCode>"▲"0.0_ </c:formatCode>
                <c:ptCount val="3"/>
                <c:pt idx="0" formatCode="0.0_ ">
                  <c:v>12.836879432624112</c:v>
                </c:pt>
                <c:pt idx="1">
                  <c:v>16.698656429942417</c:v>
                </c:pt>
                <c:pt idx="2" formatCode="&quot;▼&quot;0.0_ ">
                  <c:v>1.9021739130434785</c:v>
                </c:pt>
              </c:numCache>
            </c:numRef>
          </c:val>
          <c:extLst>
            <c:ext xmlns:c16="http://schemas.microsoft.com/office/drawing/2014/chart" uri="{C3380CC4-5D6E-409C-BE32-E72D297353CC}">
              <c16:uniqueId val="{00000000-5A19-4081-B933-DABC0BBAF73B}"/>
            </c:ext>
          </c:extLst>
        </c:ser>
        <c:ser>
          <c:idx val="1"/>
          <c:order val="1"/>
          <c:tx>
            <c:strRef>
              <c:f>'4【Q41】'!$G$28</c:f>
              <c:strCache>
                <c:ptCount val="1"/>
                <c:pt idx="0">
                  <c:v>やや発揮できている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'4【Q41】'!$G$30:$G$32</c:f>
              <c:numCache>
                <c:formatCode>"▲"0.0_ </c:formatCode>
                <c:ptCount val="3"/>
                <c:pt idx="0" formatCode="0.0_ ">
                  <c:v>48.546099290780141</c:v>
                </c:pt>
                <c:pt idx="1">
                  <c:v>56.477927063339727</c:v>
                </c:pt>
                <c:pt idx="2" formatCode="&quot;▼&quot;0.0_ ">
                  <c:v>26.086956521739129</c:v>
                </c:pt>
              </c:numCache>
            </c:numRef>
          </c:val>
          <c:extLst>
            <c:ext xmlns:c16="http://schemas.microsoft.com/office/drawing/2014/chart" uri="{C3380CC4-5D6E-409C-BE32-E72D297353CC}">
              <c16:uniqueId val="{00000001-5A19-4081-B933-DABC0BBAF73B}"/>
            </c:ext>
          </c:extLst>
        </c:ser>
        <c:ser>
          <c:idx val="2"/>
          <c:order val="2"/>
          <c:tx>
            <c:strRef>
              <c:f>'4【Q41】'!$H$28</c:f>
              <c:strCache>
                <c:ptCount val="1"/>
                <c:pt idx="0">
                  <c:v>あまり発揮できていない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'4【Q41】'!$H$30:$H$32</c:f>
              <c:numCache>
                <c:formatCode>"▼"0.0_ </c:formatCode>
                <c:ptCount val="3"/>
                <c:pt idx="0" formatCode="0.0_ ">
                  <c:v>29.716312056737586</c:v>
                </c:pt>
                <c:pt idx="1">
                  <c:v>23.032629558541267</c:v>
                </c:pt>
                <c:pt idx="2" formatCode="&quot;▲&quot;0.0_ ">
                  <c:v>48.641304347826086</c:v>
                </c:pt>
              </c:numCache>
            </c:numRef>
          </c:val>
          <c:extLst>
            <c:ext xmlns:c16="http://schemas.microsoft.com/office/drawing/2014/chart" uri="{C3380CC4-5D6E-409C-BE32-E72D297353CC}">
              <c16:uniqueId val="{00000002-5A19-4081-B933-DABC0BBAF73B}"/>
            </c:ext>
          </c:extLst>
        </c:ser>
        <c:ser>
          <c:idx val="3"/>
          <c:order val="3"/>
          <c:tx>
            <c:strRef>
              <c:f>'4【Q41】'!$I$28</c:f>
              <c:strCache>
                <c:ptCount val="1"/>
                <c:pt idx="0">
                  <c:v>発揮できていない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'4【Q41】'!$I$30:$I$32</c:f>
              <c:numCache>
                <c:formatCode>"▼"0.0_ </c:formatCode>
                <c:ptCount val="3"/>
                <c:pt idx="0" formatCode="0.0_ ">
                  <c:v>8.9007092198581557</c:v>
                </c:pt>
                <c:pt idx="1">
                  <c:v>3.7907869481765832</c:v>
                </c:pt>
                <c:pt idx="2" formatCode="&quot;▲&quot;0.0_ ">
                  <c:v>23.369565217391305</c:v>
                </c:pt>
              </c:numCache>
            </c:numRef>
          </c:val>
          <c:extLst>
            <c:ext xmlns:c16="http://schemas.microsoft.com/office/drawing/2014/chart" uri="{C3380CC4-5D6E-409C-BE32-E72D297353CC}">
              <c16:uniqueId val="{00000003-5A19-4081-B933-DABC0BBAF73B}"/>
            </c:ext>
          </c:extLst>
        </c:ser>
        <c:dLbls>
          <c:showLegendKey val="0"/>
          <c:showVal val="0"/>
          <c:showCatName val="0"/>
          <c:showSerName val="0"/>
          <c:showPercent val="0"/>
          <c:showBubbleSize val="0"/>
        </c:dLbls>
        <c:gapWidth val="30"/>
        <c:overlap val="100"/>
        <c:axId val="423014984"/>
        <c:axId val="423015376"/>
      </c:barChart>
      <c:catAx>
        <c:axId val="423014984"/>
        <c:scaling>
          <c:orientation val="maxMin"/>
        </c:scaling>
        <c:delete val="1"/>
        <c:axPos val="l"/>
        <c:majorTickMark val="out"/>
        <c:minorTickMark val="none"/>
        <c:tickLblPos val="nextTo"/>
        <c:crossAx val="423015376"/>
        <c:crosses val="autoZero"/>
        <c:auto val="1"/>
        <c:lblAlgn val="ctr"/>
        <c:lblOffset val="100"/>
        <c:tickLblSkip val="3"/>
        <c:tickMarkSkip val="1"/>
        <c:noMultiLvlLbl val="0"/>
      </c:catAx>
      <c:valAx>
        <c:axId val="423015376"/>
        <c:scaling>
          <c:orientation val="minMax"/>
          <c:min val="0"/>
        </c:scaling>
        <c:delete val="1"/>
        <c:axPos val="t"/>
        <c:numFmt formatCode="0%" sourceLinked="1"/>
        <c:majorTickMark val="out"/>
        <c:minorTickMark val="none"/>
        <c:tickLblPos val="nextTo"/>
        <c:crossAx val="423014984"/>
        <c:crossesAt val="1"/>
        <c:crossBetween val="between"/>
      </c:valAx>
      <c:spPr>
        <a:noFill/>
        <a:ln w="25400">
          <a:noFill/>
        </a:ln>
      </c:spPr>
    </c:plotArea>
    <c:legend>
      <c:legendPos val="t"/>
      <c:layout>
        <c:manualLayout>
          <c:xMode val="edge"/>
          <c:yMode val="edge"/>
          <c:x val="0.1497908135756742"/>
          <c:y val="0.41884983876679899"/>
          <c:w val="0.65719698335932986"/>
          <c:h val="0.14653981035460653"/>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2311111111111111"/>
          <c:w val="0.93756915578227862"/>
          <c:h val="0.6"/>
        </c:manualLayout>
      </c:layout>
      <c:barChart>
        <c:barDir val="bar"/>
        <c:grouping val="percentStacked"/>
        <c:varyColors val="0"/>
        <c:ser>
          <c:idx val="0"/>
          <c:order val="0"/>
          <c:tx>
            <c:strRef>
              <c:f>'4【Q41】'!$F$28</c:f>
              <c:strCache>
                <c:ptCount val="1"/>
                <c:pt idx="0">
                  <c:v>十分発揮できている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'4【Q41】'!$F$33:$F$35</c:f>
              <c:numCache>
                <c:formatCode>"∴"0.0_ </c:formatCode>
                <c:ptCount val="3"/>
                <c:pt idx="0" formatCode="0.0_ ">
                  <c:v>10.16949152542373</c:v>
                </c:pt>
                <c:pt idx="1">
                  <c:v>12.941176470588237</c:v>
                </c:pt>
                <c:pt idx="2" formatCode="&quot;▽&quot;0.0_ ">
                  <c:v>3.0303030303030303</c:v>
                </c:pt>
              </c:numCache>
            </c:numRef>
          </c:val>
          <c:extLst>
            <c:ext xmlns:c16="http://schemas.microsoft.com/office/drawing/2014/chart" uri="{C3380CC4-5D6E-409C-BE32-E72D297353CC}">
              <c16:uniqueId val="{00000000-416E-45F8-B2AD-2C1D80D3FFF2}"/>
            </c:ext>
          </c:extLst>
        </c:ser>
        <c:ser>
          <c:idx val="1"/>
          <c:order val="1"/>
          <c:tx>
            <c:strRef>
              <c:f>'4【Q41】'!$G$28</c:f>
              <c:strCache>
                <c:ptCount val="1"/>
                <c:pt idx="0">
                  <c:v>やや発揮できている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'4【Q41】'!$G$33:$G$35</c:f>
              <c:numCache>
                <c:formatCode>"▲"0.0_ </c:formatCode>
                <c:ptCount val="3"/>
                <c:pt idx="0" formatCode="0.0_ ">
                  <c:v>44.067796610169488</c:v>
                </c:pt>
                <c:pt idx="1">
                  <c:v>52.941176470588239</c:v>
                </c:pt>
                <c:pt idx="2" formatCode="&quot;▼&quot;0.0_ ">
                  <c:v>21.212121212121211</c:v>
                </c:pt>
              </c:numCache>
            </c:numRef>
          </c:val>
          <c:extLst>
            <c:ext xmlns:c16="http://schemas.microsoft.com/office/drawing/2014/chart" uri="{C3380CC4-5D6E-409C-BE32-E72D297353CC}">
              <c16:uniqueId val="{00000001-416E-45F8-B2AD-2C1D80D3FFF2}"/>
            </c:ext>
          </c:extLst>
        </c:ser>
        <c:ser>
          <c:idx val="2"/>
          <c:order val="2"/>
          <c:tx>
            <c:strRef>
              <c:f>'4【Q41】'!$H$28</c:f>
              <c:strCache>
                <c:ptCount val="1"/>
                <c:pt idx="0">
                  <c:v>あまり発揮できていない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'4【Q41】'!$H$33:$H$35</c:f>
              <c:numCache>
                <c:formatCode>"▽"0.0_ </c:formatCode>
                <c:ptCount val="3"/>
                <c:pt idx="0" formatCode="0.0_ ">
                  <c:v>33.050847457627121</c:v>
                </c:pt>
                <c:pt idx="1">
                  <c:v>28.235294117647058</c:v>
                </c:pt>
                <c:pt idx="2" formatCode="&quot;△&quot;0.0_ ">
                  <c:v>45.454545454545453</c:v>
                </c:pt>
              </c:numCache>
            </c:numRef>
          </c:val>
          <c:extLst>
            <c:ext xmlns:c16="http://schemas.microsoft.com/office/drawing/2014/chart" uri="{C3380CC4-5D6E-409C-BE32-E72D297353CC}">
              <c16:uniqueId val="{00000002-416E-45F8-B2AD-2C1D80D3FFF2}"/>
            </c:ext>
          </c:extLst>
        </c:ser>
        <c:ser>
          <c:idx val="3"/>
          <c:order val="3"/>
          <c:tx>
            <c:strRef>
              <c:f>'4【Q41】'!$I$28</c:f>
              <c:strCache>
                <c:ptCount val="1"/>
                <c:pt idx="0">
                  <c:v>発揮できていない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'4【Q41】'!$I$33:$I$35</c:f>
              <c:numCache>
                <c:formatCode>"▼"0.0_ </c:formatCode>
                <c:ptCount val="3"/>
                <c:pt idx="0" formatCode="0.0_ ">
                  <c:v>12.711864406779661</c:v>
                </c:pt>
                <c:pt idx="1">
                  <c:v>5.8823529411764701</c:v>
                </c:pt>
                <c:pt idx="2" formatCode="&quot;▲&quot;0.0_ ">
                  <c:v>30.303030303030305</c:v>
                </c:pt>
              </c:numCache>
            </c:numRef>
          </c:val>
          <c:extLst>
            <c:ext xmlns:c16="http://schemas.microsoft.com/office/drawing/2014/chart" uri="{C3380CC4-5D6E-409C-BE32-E72D297353CC}">
              <c16:uniqueId val="{00000003-416E-45F8-B2AD-2C1D80D3FFF2}"/>
            </c:ext>
          </c:extLst>
        </c:ser>
        <c:dLbls>
          <c:showLegendKey val="0"/>
          <c:showVal val="0"/>
          <c:showCatName val="0"/>
          <c:showSerName val="0"/>
          <c:showPercent val="0"/>
          <c:showBubbleSize val="0"/>
        </c:dLbls>
        <c:gapWidth val="30"/>
        <c:overlap val="100"/>
        <c:axId val="423020080"/>
        <c:axId val="423020864"/>
      </c:barChart>
      <c:catAx>
        <c:axId val="423020080"/>
        <c:scaling>
          <c:orientation val="maxMin"/>
        </c:scaling>
        <c:delete val="1"/>
        <c:axPos val="l"/>
        <c:majorTickMark val="out"/>
        <c:minorTickMark val="none"/>
        <c:tickLblPos val="nextTo"/>
        <c:crossAx val="423020864"/>
        <c:crosses val="autoZero"/>
        <c:auto val="1"/>
        <c:lblAlgn val="ctr"/>
        <c:lblOffset val="100"/>
        <c:tickLblSkip val="3"/>
        <c:tickMarkSkip val="1"/>
        <c:noMultiLvlLbl val="0"/>
      </c:catAx>
      <c:valAx>
        <c:axId val="423020864"/>
        <c:scaling>
          <c:orientation val="minMax"/>
          <c:min val="0"/>
        </c:scaling>
        <c:delete val="1"/>
        <c:axPos val="t"/>
        <c:numFmt formatCode="0%" sourceLinked="1"/>
        <c:majorTickMark val="out"/>
        <c:minorTickMark val="none"/>
        <c:tickLblPos val="nextTo"/>
        <c:crossAx val="423020080"/>
        <c:crossesAt val="1"/>
        <c:crossBetween val="between"/>
      </c:valAx>
      <c:spPr>
        <a:noFill/>
        <a:ln w="25400">
          <a:noFill/>
        </a:ln>
      </c:spPr>
    </c:plotArea>
    <c:plotVisOnly val="1"/>
    <c:dispBlanksAs val="gap"/>
    <c:showDLblsOverMax val="0"/>
  </c:chart>
  <c:spPr>
    <a:noFill/>
    <a:ln w="25400">
      <a:noFill/>
    </a:ln>
  </c:sp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2311111111111111"/>
          <c:w val="0.93756915578227862"/>
          <c:h val="0.6"/>
        </c:manualLayout>
      </c:layout>
      <c:barChart>
        <c:barDir val="bar"/>
        <c:grouping val="percentStacked"/>
        <c:varyColors val="0"/>
        <c:ser>
          <c:idx val="0"/>
          <c:order val="0"/>
          <c:tx>
            <c:strRef>
              <c:f>'4【Q41】'!$F$28</c:f>
              <c:strCache>
                <c:ptCount val="1"/>
                <c:pt idx="0">
                  <c:v>十分発揮できている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'4【Q41】'!$F$36:$F$38</c:f>
              <c:numCache>
                <c:formatCode>"△"0.0_ </c:formatCode>
                <c:ptCount val="3"/>
                <c:pt idx="0" formatCode="0.0_ ">
                  <c:v>13.513513513513514</c:v>
                </c:pt>
                <c:pt idx="1">
                  <c:v>17.486338797814209</c:v>
                </c:pt>
                <c:pt idx="2" formatCode="&quot;▼&quot;0.0_ ">
                  <c:v>3.9473684210526314</c:v>
                </c:pt>
              </c:numCache>
            </c:numRef>
          </c:val>
          <c:extLst>
            <c:ext xmlns:c16="http://schemas.microsoft.com/office/drawing/2014/chart" uri="{C3380CC4-5D6E-409C-BE32-E72D297353CC}">
              <c16:uniqueId val="{00000000-D4F3-4C34-A7E0-C9EEE930187B}"/>
            </c:ext>
          </c:extLst>
        </c:ser>
        <c:ser>
          <c:idx val="1"/>
          <c:order val="1"/>
          <c:tx>
            <c:strRef>
              <c:f>'4【Q41】'!$G$28</c:f>
              <c:strCache>
                <c:ptCount val="1"/>
                <c:pt idx="0">
                  <c:v>やや発揮できている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'4【Q41】'!$G$36:$G$38</c:f>
              <c:numCache>
                <c:formatCode>"▲"0.0_ </c:formatCode>
                <c:ptCount val="3"/>
                <c:pt idx="0" formatCode="0.0_ ">
                  <c:v>47.490347490347489</c:v>
                </c:pt>
                <c:pt idx="1">
                  <c:v>54.644808743169406</c:v>
                </c:pt>
                <c:pt idx="2" formatCode="&quot;▼&quot;0.0_ ">
                  <c:v>30.263157894736842</c:v>
                </c:pt>
              </c:numCache>
            </c:numRef>
          </c:val>
          <c:extLst>
            <c:ext xmlns:c16="http://schemas.microsoft.com/office/drawing/2014/chart" uri="{C3380CC4-5D6E-409C-BE32-E72D297353CC}">
              <c16:uniqueId val="{00000001-D4F3-4C34-A7E0-C9EEE930187B}"/>
            </c:ext>
          </c:extLst>
        </c:ser>
        <c:ser>
          <c:idx val="2"/>
          <c:order val="2"/>
          <c:tx>
            <c:strRef>
              <c:f>'4【Q41】'!$H$28</c:f>
              <c:strCache>
                <c:ptCount val="1"/>
                <c:pt idx="0">
                  <c:v>あまり発揮できていない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'4【Q41】'!$H$36:$H$38</c:f>
              <c:numCache>
                <c:formatCode>"▼"0.0_ </c:formatCode>
                <c:ptCount val="3"/>
                <c:pt idx="0" formatCode="0.0_ ">
                  <c:v>30.888030888030887</c:v>
                </c:pt>
                <c:pt idx="1">
                  <c:v>24.590163934426229</c:v>
                </c:pt>
                <c:pt idx="2" formatCode="&quot;▲&quot;0.0_ ">
                  <c:v>46.05263157894737</c:v>
                </c:pt>
              </c:numCache>
            </c:numRef>
          </c:val>
          <c:extLst>
            <c:ext xmlns:c16="http://schemas.microsoft.com/office/drawing/2014/chart" uri="{C3380CC4-5D6E-409C-BE32-E72D297353CC}">
              <c16:uniqueId val="{00000002-D4F3-4C34-A7E0-C9EEE930187B}"/>
            </c:ext>
          </c:extLst>
        </c:ser>
        <c:ser>
          <c:idx val="3"/>
          <c:order val="3"/>
          <c:tx>
            <c:strRef>
              <c:f>'4【Q41】'!$I$28</c:f>
              <c:strCache>
                <c:ptCount val="1"/>
                <c:pt idx="0">
                  <c:v>発揮できていない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'4【Q41】'!$I$36:$I$38</c:f>
              <c:numCache>
                <c:formatCode>"▼"0.0_ </c:formatCode>
                <c:ptCount val="3"/>
                <c:pt idx="0" formatCode="0.0_ ">
                  <c:v>8.1081081081081088</c:v>
                </c:pt>
                <c:pt idx="1">
                  <c:v>3.278688524590164</c:v>
                </c:pt>
                <c:pt idx="2" formatCode="&quot;▲&quot;0.0_ ">
                  <c:v>19.736842105263158</c:v>
                </c:pt>
              </c:numCache>
            </c:numRef>
          </c:val>
          <c:extLst>
            <c:ext xmlns:c16="http://schemas.microsoft.com/office/drawing/2014/chart" uri="{C3380CC4-5D6E-409C-BE32-E72D297353CC}">
              <c16:uniqueId val="{00000003-D4F3-4C34-A7E0-C9EEE930187B}"/>
            </c:ext>
          </c:extLst>
        </c:ser>
        <c:dLbls>
          <c:showLegendKey val="0"/>
          <c:showVal val="0"/>
          <c:showCatName val="0"/>
          <c:showSerName val="0"/>
          <c:showPercent val="0"/>
          <c:showBubbleSize val="0"/>
        </c:dLbls>
        <c:gapWidth val="30"/>
        <c:overlap val="100"/>
        <c:axId val="422996952"/>
        <c:axId val="422995384"/>
      </c:barChart>
      <c:catAx>
        <c:axId val="422996952"/>
        <c:scaling>
          <c:orientation val="maxMin"/>
        </c:scaling>
        <c:delete val="1"/>
        <c:axPos val="l"/>
        <c:majorTickMark val="out"/>
        <c:minorTickMark val="none"/>
        <c:tickLblPos val="nextTo"/>
        <c:crossAx val="422995384"/>
        <c:crosses val="autoZero"/>
        <c:auto val="1"/>
        <c:lblAlgn val="ctr"/>
        <c:lblOffset val="100"/>
        <c:tickLblSkip val="3"/>
        <c:tickMarkSkip val="1"/>
        <c:noMultiLvlLbl val="0"/>
      </c:catAx>
      <c:valAx>
        <c:axId val="422995384"/>
        <c:scaling>
          <c:orientation val="minMax"/>
          <c:min val="0"/>
        </c:scaling>
        <c:delete val="1"/>
        <c:axPos val="t"/>
        <c:numFmt formatCode="0%" sourceLinked="1"/>
        <c:majorTickMark val="out"/>
        <c:minorTickMark val="none"/>
        <c:tickLblPos val="nextTo"/>
        <c:crossAx val="422996952"/>
        <c:crossesAt val="1"/>
        <c:crossBetween val="between"/>
      </c:valAx>
      <c:spPr>
        <a:noFill/>
        <a:ln w="25400">
          <a:noFill/>
        </a:ln>
      </c:spPr>
    </c:plotArea>
    <c:plotVisOnly val="1"/>
    <c:dispBlanksAs val="gap"/>
    <c:showDLblsOverMax val="0"/>
  </c:chart>
  <c:spPr>
    <a:noFill/>
    <a:ln w="25400">
      <a:noFill/>
    </a:ln>
  </c:sp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6909850825608823"/>
          <c:y val="9.2512852184156516E-2"/>
          <c:w val="0.50052174490846868"/>
          <c:h val="0.6620526038896799"/>
        </c:manualLayout>
      </c:layout>
      <c:barChart>
        <c:barDir val="bar"/>
        <c:grouping val="percentStacked"/>
        <c:varyColors val="0"/>
        <c:ser>
          <c:idx val="0"/>
          <c:order val="0"/>
          <c:tx>
            <c:strRef>
              <c:f>'4【Q41】'!$E$41</c:f>
              <c:strCache>
                <c:ptCount val="1"/>
                <c:pt idx="0">
                  <c:v>十分発揮できている</c:v>
                </c:pt>
              </c:strCache>
            </c:strRef>
          </c:tx>
          <c:spPr>
            <a:solidFill>
              <a:srgbClr val="5B9BD5"/>
            </a:solidFill>
            <a:ln>
              <a:solidFill>
                <a:schemeClr val="accent1"/>
              </a:solidFill>
            </a:ln>
            <a:effectLst/>
          </c:spPr>
          <c:invertIfNegative val="0"/>
          <c:dLbls>
            <c:dLbl>
              <c:idx val="2"/>
              <c:layout>
                <c:manualLayout>
                  <c:x val="1.278538996661845E-2"/>
                  <c:y val="4.140154293873318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E41-4160-A51E-5AF7600B51B5}"/>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'4【Q41】'!$C$42:$D$46</c:f>
              <c:strCache>
                <c:ptCount val="5"/>
                <c:pt idx="0">
                  <c:v>男性総合職　役割明確(n=170）</c:v>
                </c:pt>
                <c:pt idx="1">
                  <c:v>　　　　　　　　明確でない(n=66）</c:v>
                </c:pt>
                <c:pt idx="3">
                  <c:v>女性総合職　役割明確(n=183）</c:v>
                </c:pt>
                <c:pt idx="4">
                  <c:v>　　　　　　　　明確でない(n=76）</c:v>
                </c:pt>
              </c:strCache>
            </c:strRef>
          </c:cat>
          <c:val>
            <c:numRef>
              <c:f>'4【Q41】'!$E$42:$E$46</c:f>
              <c:numCache>
                <c:formatCode>0.0_);[Red]\(0.0\)</c:formatCode>
                <c:ptCount val="5"/>
                <c:pt idx="0">
                  <c:v>12.941176470588237</c:v>
                </c:pt>
                <c:pt idx="1">
                  <c:v>3.0303030303030303</c:v>
                </c:pt>
                <c:pt idx="3">
                  <c:v>17.486338797814209</c:v>
                </c:pt>
                <c:pt idx="4">
                  <c:v>3.9473684210526314</c:v>
                </c:pt>
              </c:numCache>
            </c:numRef>
          </c:val>
          <c:extLst>
            <c:ext xmlns:c16="http://schemas.microsoft.com/office/drawing/2014/chart" uri="{C3380CC4-5D6E-409C-BE32-E72D297353CC}">
              <c16:uniqueId val="{00000001-0E41-4160-A51E-5AF7600B51B5}"/>
            </c:ext>
          </c:extLst>
        </c:ser>
        <c:ser>
          <c:idx val="1"/>
          <c:order val="1"/>
          <c:tx>
            <c:strRef>
              <c:f>'4【Q41】'!$F$41</c:f>
              <c:strCache>
                <c:ptCount val="1"/>
                <c:pt idx="0">
                  <c:v>やや発揮できている</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'4【Q41】'!$C$42:$D$46</c:f>
              <c:strCache>
                <c:ptCount val="5"/>
                <c:pt idx="0">
                  <c:v>男性総合職　役割明確(n=170）</c:v>
                </c:pt>
                <c:pt idx="1">
                  <c:v>　　　　　　　　明確でない(n=66）</c:v>
                </c:pt>
                <c:pt idx="3">
                  <c:v>女性総合職　役割明確(n=183）</c:v>
                </c:pt>
                <c:pt idx="4">
                  <c:v>　　　　　　　　明確でない(n=76）</c:v>
                </c:pt>
              </c:strCache>
            </c:strRef>
          </c:cat>
          <c:val>
            <c:numRef>
              <c:f>'4【Q41】'!$F$42:$F$46</c:f>
              <c:numCache>
                <c:formatCode>0.0_);[Red]\(0.0\)</c:formatCode>
                <c:ptCount val="5"/>
                <c:pt idx="0">
                  <c:v>52.941176470588239</c:v>
                </c:pt>
                <c:pt idx="1">
                  <c:v>21.212121212121211</c:v>
                </c:pt>
                <c:pt idx="3">
                  <c:v>54.644808743169406</c:v>
                </c:pt>
                <c:pt idx="4">
                  <c:v>30.263157894736842</c:v>
                </c:pt>
              </c:numCache>
            </c:numRef>
          </c:val>
          <c:extLst>
            <c:ext xmlns:c16="http://schemas.microsoft.com/office/drawing/2014/chart" uri="{C3380CC4-5D6E-409C-BE32-E72D297353CC}">
              <c16:uniqueId val="{00000002-0E41-4160-A51E-5AF7600B51B5}"/>
            </c:ext>
          </c:extLst>
        </c:ser>
        <c:ser>
          <c:idx val="2"/>
          <c:order val="2"/>
          <c:tx>
            <c:strRef>
              <c:f>'4【Q41】'!$G$41</c:f>
              <c:strCache>
                <c:ptCount val="1"/>
                <c:pt idx="0">
                  <c:v>あまり発揮できていない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'4【Q41】'!$C$42:$D$46</c:f>
              <c:strCache>
                <c:ptCount val="5"/>
                <c:pt idx="0">
                  <c:v>男性総合職　役割明確(n=170）</c:v>
                </c:pt>
                <c:pt idx="1">
                  <c:v>　　　　　　　　明確でない(n=66）</c:v>
                </c:pt>
                <c:pt idx="3">
                  <c:v>女性総合職　役割明確(n=183）</c:v>
                </c:pt>
                <c:pt idx="4">
                  <c:v>　　　　　　　　明確でない(n=76）</c:v>
                </c:pt>
              </c:strCache>
            </c:strRef>
          </c:cat>
          <c:val>
            <c:numRef>
              <c:f>'4【Q41】'!$G$42:$G$46</c:f>
              <c:numCache>
                <c:formatCode>0.0_);[Red]\(0.0\)</c:formatCode>
                <c:ptCount val="5"/>
                <c:pt idx="0">
                  <c:v>28.235294117647058</c:v>
                </c:pt>
                <c:pt idx="1">
                  <c:v>45.454545454545453</c:v>
                </c:pt>
                <c:pt idx="3">
                  <c:v>24.590163934426229</c:v>
                </c:pt>
                <c:pt idx="4">
                  <c:v>46.05263157894737</c:v>
                </c:pt>
              </c:numCache>
            </c:numRef>
          </c:val>
          <c:extLst>
            <c:ext xmlns:c16="http://schemas.microsoft.com/office/drawing/2014/chart" uri="{C3380CC4-5D6E-409C-BE32-E72D297353CC}">
              <c16:uniqueId val="{00000003-0E41-4160-A51E-5AF7600B51B5}"/>
            </c:ext>
          </c:extLst>
        </c:ser>
        <c:ser>
          <c:idx val="3"/>
          <c:order val="3"/>
          <c:tx>
            <c:strRef>
              <c:f>'4【Q41】'!$H$41</c:f>
              <c:strCache>
                <c:ptCount val="1"/>
                <c:pt idx="0">
                  <c:v>発揮できていない</c:v>
                </c:pt>
              </c:strCache>
            </c:strRef>
          </c:tx>
          <c:spPr>
            <a:pattFill prst="pct20">
              <a:fgClr>
                <a:srgbClr val="5B9BD5">
                  <a:lumMod val="75000"/>
                </a:srgbClr>
              </a:fgClr>
              <a:bgClr>
                <a:sysClr val="window" lastClr="FFFFFF"/>
              </a:bgClr>
            </a:pattFill>
            <a:ln>
              <a:solidFill>
                <a:srgbClr val="5B9BD5"/>
              </a:solid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'4【Q41】'!$C$42:$D$46</c:f>
              <c:strCache>
                <c:ptCount val="5"/>
                <c:pt idx="0">
                  <c:v>男性総合職　役割明確(n=170）</c:v>
                </c:pt>
                <c:pt idx="1">
                  <c:v>　　　　　　　　明確でない(n=66）</c:v>
                </c:pt>
                <c:pt idx="3">
                  <c:v>女性総合職　役割明確(n=183）</c:v>
                </c:pt>
                <c:pt idx="4">
                  <c:v>　　　　　　　　明確でない(n=76）</c:v>
                </c:pt>
              </c:strCache>
            </c:strRef>
          </c:cat>
          <c:val>
            <c:numRef>
              <c:f>'4【Q41】'!$H$42:$H$46</c:f>
              <c:numCache>
                <c:formatCode>0.0_);[Red]\(0.0\)</c:formatCode>
                <c:ptCount val="5"/>
                <c:pt idx="0">
                  <c:v>5.8823529411764701</c:v>
                </c:pt>
                <c:pt idx="1">
                  <c:v>30.303030303030305</c:v>
                </c:pt>
                <c:pt idx="3">
                  <c:v>3.278688524590164</c:v>
                </c:pt>
                <c:pt idx="4">
                  <c:v>19.736842105263158</c:v>
                </c:pt>
              </c:numCache>
            </c:numRef>
          </c:val>
          <c:extLst>
            <c:ext xmlns:c16="http://schemas.microsoft.com/office/drawing/2014/chart" uri="{C3380CC4-5D6E-409C-BE32-E72D297353CC}">
              <c16:uniqueId val="{00000004-0E41-4160-A51E-5AF7600B51B5}"/>
            </c:ext>
          </c:extLst>
        </c:ser>
        <c:dLbls>
          <c:showLegendKey val="0"/>
          <c:showVal val="0"/>
          <c:showCatName val="0"/>
          <c:showSerName val="0"/>
          <c:showPercent val="0"/>
          <c:showBubbleSize val="0"/>
        </c:dLbls>
        <c:gapWidth val="150"/>
        <c:overlap val="100"/>
        <c:axId val="422994600"/>
        <c:axId val="422990288"/>
      </c:barChart>
      <c:catAx>
        <c:axId val="422994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422990288"/>
        <c:crosses val="autoZero"/>
        <c:auto val="1"/>
        <c:lblAlgn val="ctr"/>
        <c:lblOffset val="100"/>
        <c:noMultiLvlLbl val="0"/>
      </c:catAx>
      <c:valAx>
        <c:axId val="42299028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422994600"/>
        <c:crosses val="autoZero"/>
        <c:crossBetween val="between"/>
        <c:majorUnit val="0.2"/>
      </c:valAx>
      <c:spPr>
        <a:noFill/>
        <a:ln>
          <a:noFill/>
        </a:ln>
        <a:effectLst/>
      </c:spPr>
    </c:plotArea>
    <c:legend>
      <c:legendPos val="b"/>
      <c:layout>
        <c:manualLayout>
          <c:xMode val="edge"/>
          <c:yMode val="edge"/>
          <c:x val="0.16969560450513307"/>
          <c:y val="0.77028936714072493"/>
          <c:w val="0.81134217083624038"/>
          <c:h val="0.18919086994561768"/>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baseline="0">
          <a:solidFill>
            <a:sysClr val="windowText" lastClr="000000"/>
          </a:solidFill>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'Q15個人年収 グラフ'!$E$20</c:f>
              <c:strCache>
                <c:ptCount val="1"/>
                <c:pt idx="0">
                  <c:v>～400万円未満</c:v>
                </c:pt>
              </c:strCache>
            </c:strRef>
          </c:tx>
          <c:spPr>
            <a:solidFill>
              <a:schemeClr val="accent1"/>
            </a:solidFill>
            <a:ln>
              <a:solidFill>
                <a:schemeClr val="accent1"/>
              </a:solid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'Q15個人年収 グラフ'!$F$19:$I$19</c:f>
              <c:strCache>
                <c:ptCount val="4"/>
                <c:pt idx="0">
                  <c:v>総合職男性(n=205)</c:v>
                </c:pt>
                <c:pt idx="1">
                  <c:v>総合職女性(n=221)</c:v>
                </c:pt>
                <c:pt idx="2">
                  <c:v>管理職男性(n=394)</c:v>
                </c:pt>
                <c:pt idx="3">
                  <c:v>管理職女性(n=95)</c:v>
                </c:pt>
              </c:strCache>
            </c:strRef>
          </c:cat>
          <c:val>
            <c:numRef>
              <c:f>'Q15個人年収 グラフ'!$F$20:$I$20</c:f>
              <c:numCache>
                <c:formatCode>0.0_ </c:formatCode>
                <c:ptCount val="4"/>
                <c:pt idx="0">
                  <c:v>6.3414634146341466</c:v>
                </c:pt>
                <c:pt idx="1">
                  <c:v>41.628959276018101</c:v>
                </c:pt>
                <c:pt idx="2">
                  <c:v>0.76142131979695438</c:v>
                </c:pt>
                <c:pt idx="3">
                  <c:v>4.2105263157894735</c:v>
                </c:pt>
              </c:numCache>
            </c:numRef>
          </c:val>
          <c:extLst>
            <c:ext xmlns:c16="http://schemas.microsoft.com/office/drawing/2014/chart" uri="{C3380CC4-5D6E-409C-BE32-E72D297353CC}">
              <c16:uniqueId val="{00000000-81F1-4B82-9A0F-8AC453B39FD6}"/>
            </c:ext>
          </c:extLst>
        </c:ser>
        <c:ser>
          <c:idx val="1"/>
          <c:order val="1"/>
          <c:tx>
            <c:strRef>
              <c:f>'Q15個人年収 グラフ'!$E$21</c:f>
              <c:strCache>
                <c:ptCount val="1"/>
                <c:pt idx="0">
                  <c:v>～600万円未満</c:v>
                </c:pt>
              </c:strCache>
            </c:strRef>
          </c:tx>
          <c:spPr>
            <a:solidFill>
              <a:schemeClr val="accent1">
                <a:lumMod val="40000"/>
                <a:lumOff val="60000"/>
              </a:schemeClr>
            </a:solidFill>
            <a:ln>
              <a:solidFill>
                <a:schemeClr val="accent1"/>
              </a:solid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'Q15個人年収 グラフ'!$F$19:$I$19</c:f>
              <c:strCache>
                <c:ptCount val="4"/>
                <c:pt idx="0">
                  <c:v>総合職男性(n=205)</c:v>
                </c:pt>
                <c:pt idx="1">
                  <c:v>総合職女性(n=221)</c:v>
                </c:pt>
                <c:pt idx="2">
                  <c:v>管理職男性(n=394)</c:v>
                </c:pt>
                <c:pt idx="3">
                  <c:v>管理職女性(n=95)</c:v>
                </c:pt>
              </c:strCache>
            </c:strRef>
          </c:cat>
          <c:val>
            <c:numRef>
              <c:f>'Q15個人年収 グラフ'!$F$21:$I$21</c:f>
              <c:numCache>
                <c:formatCode>0.0_ </c:formatCode>
                <c:ptCount val="4"/>
                <c:pt idx="0">
                  <c:v>26.341463414634148</c:v>
                </c:pt>
                <c:pt idx="1">
                  <c:v>29.411764705882355</c:v>
                </c:pt>
                <c:pt idx="2">
                  <c:v>7.1065989847715745</c:v>
                </c:pt>
                <c:pt idx="3">
                  <c:v>22.105263157894736</c:v>
                </c:pt>
              </c:numCache>
            </c:numRef>
          </c:val>
          <c:extLst>
            <c:ext xmlns:c16="http://schemas.microsoft.com/office/drawing/2014/chart" uri="{C3380CC4-5D6E-409C-BE32-E72D297353CC}">
              <c16:uniqueId val="{00000001-81F1-4B82-9A0F-8AC453B39FD6}"/>
            </c:ext>
          </c:extLst>
        </c:ser>
        <c:ser>
          <c:idx val="2"/>
          <c:order val="2"/>
          <c:tx>
            <c:strRef>
              <c:f>'Q15個人年収 グラフ'!$E$22</c:f>
              <c:strCache>
                <c:ptCount val="1"/>
                <c:pt idx="0">
                  <c:v>～900万円未満</c:v>
                </c:pt>
              </c:strCache>
            </c:strRef>
          </c:tx>
          <c:spPr>
            <a:solidFill>
              <a:schemeClr val="bg1"/>
            </a:solidFill>
            <a:ln>
              <a:solidFill>
                <a:schemeClr val="accent1"/>
              </a:solid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'Q15個人年収 グラフ'!$F$19:$I$19</c:f>
              <c:strCache>
                <c:ptCount val="4"/>
                <c:pt idx="0">
                  <c:v>総合職男性(n=205)</c:v>
                </c:pt>
                <c:pt idx="1">
                  <c:v>総合職女性(n=221)</c:v>
                </c:pt>
                <c:pt idx="2">
                  <c:v>管理職男性(n=394)</c:v>
                </c:pt>
                <c:pt idx="3">
                  <c:v>管理職女性(n=95)</c:v>
                </c:pt>
              </c:strCache>
            </c:strRef>
          </c:cat>
          <c:val>
            <c:numRef>
              <c:f>'Q15個人年収 グラフ'!$F$22:$I$22</c:f>
              <c:numCache>
                <c:formatCode>0.0_ </c:formatCode>
                <c:ptCount val="4"/>
                <c:pt idx="0">
                  <c:v>48.780487804878049</c:v>
                </c:pt>
                <c:pt idx="1">
                  <c:v>21.266968325791854</c:v>
                </c:pt>
                <c:pt idx="2">
                  <c:v>31.472081218274113</c:v>
                </c:pt>
                <c:pt idx="3">
                  <c:v>31.578947368421051</c:v>
                </c:pt>
              </c:numCache>
            </c:numRef>
          </c:val>
          <c:extLst>
            <c:ext xmlns:c16="http://schemas.microsoft.com/office/drawing/2014/chart" uri="{C3380CC4-5D6E-409C-BE32-E72D297353CC}">
              <c16:uniqueId val="{00000002-81F1-4B82-9A0F-8AC453B39FD6}"/>
            </c:ext>
          </c:extLst>
        </c:ser>
        <c:ser>
          <c:idx val="3"/>
          <c:order val="3"/>
          <c:tx>
            <c:strRef>
              <c:f>'Q15個人年収 グラフ'!$E$23</c:f>
              <c:strCache>
                <c:ptCount val="1"/>
                <c:pt idx="0">
                  <c:v>900万円以上</c:v>
                </c:pt>
              </c:strCache>
            </c:strRef>
          </c:tx>
          <c:spPr>
            <a:pattFill prst="pct20">
              <a:fgClr>
                <a:schemeClr val="accent1"/>
              </a:fgClr>
              <a:bgClr>
                <a:schemeClr val="bg1"/>
              </a:bgClr>
            </a:pattFill>
            <a:ln>
              <a:solidFill>
                <a:schemeClr val="accent1"/>
              </a:solid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'Q15個人年収 グラフ'!$F$19:$I$19</c:f>
              <c:strCache>
                <c:ptCount val="4"/>
                <c:pt idx="0">
                  <c:v>総合職男性(n=205)</c:v>
                </c:pt>
                <c:pt idx="1">
                  <c:v>総合職女性(n=221)</c:v>
                </c:pt>
                <c:pt idx="2">
                  <c:v>管理職男性(n=394)</c:v>
                </c:pt>
                <c:pt idx="3">
                  <c:v>管理職女性(n=95)</c:v>
                </c:pt>
              </c:strCache>
            </c:strRef>
          </c:cat>
          <c:val>
            <c:numRef>
              <c:f>'Q15個人年収 グラフ'!$F$23:$I$23</c:f>
              <c:numCache>
                <c:formatCode>0.0_ </c:formatCode>
                <c:ptCount val="4"/>
                <c:pt idx="0">
                  <c:v>18.536585365853657</c:v>
                </c:pt>
                <c:pt idx="1">
                  <c:v>7.6923076923076925</c:v>
                </c:pt>
                <c:pt idx="2">
                  <c:v>60.659898477157356</c:v>
                </c:pt>
                <c:pt idx="3">
                  <c:v>42.105263157894733</c:v>
                </c:pt>
              </c:numCache>
            </c:numRef>
          </c:val>
          <c:extLst>
            <c:ext xmlns:c16="http://schemas.microsoft.com/office/drawing/2014/chart" uri="{C3380CC4-5D6E-409C-BE32-E72D297353CC}">
              <c16:uniqueId val="{00000003-81F1-4B82-9A0F-8AC453B39FD6}"/>
            </c:ext>
          </c:extLst>
        </c:ser>
        <c:dLbls>
          <c:showLegendKey val="0"/>
          <c:showVal val="0"/>
          <c:showCatName val="0"/>
          <c:showSerName val="0"/>
          <c:showPercent val="0"/>
          <c:showBubbleSize val="0"/>
        </c:dLbls>
        <c:gapWidth val="150"/>
        <c:overlap val="100"/>
        <c:axId val="1128670495"/>
        <c:axId val="1128670911"/>
      </c:barChart>
      <c:catAx>
        <c:axId val="112867049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128670911"/>
        <c:crosses val="autoZero"/>
        <c:auto val="1"/>
        <c:lblAlgn val="ctr"/>
        <c:lblOffset val="100"/>
        <c:noMultiLvlLbl val="0"/>
      </c:catAx>
      <c:valAx>
        <c:axId val="1128670911"/>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128670495"/>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noFill/>
    <a:ln w="9525" cap="flat" cmpd="sng" algn="ctr">
      <a:noFill/>
      <a:round/>
    </a:ln>
    <a:effectLst/>
  </c:spPr>
  <c:txPr>
    <a:bodyPr/>
    <a:lstStyle/>
    <a:p>
      <a:pPr>
        <a:defRPr baseline="0">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'5【Q42】'!$F$30:$I$30</c:f>
              <c:numCache>
                <c:formatCode>0.0_ </c:formatCode>
                <c:ptCount val="4"/>
                <c:pt idx="0">
                  <c:v>9.1843971631205665</c:v>
                </c:pt>
                <c:pt idx="1">
                  <c:v>45.602836879432623</c:v>
                </c:pt>
                <c:pt idx="2">
                  <c:v>34.184397163120565</c:v>
                </c:pt>
                <c:pt idx="3">
                  <c:v>11.028368794326243</c:v>
                </c:pt>
              </c:numCache>
            </c:numRef>
          </c:val>
          <c:extLst>
            <c:ext xmlns:c16="http://schemas.microsoft.com/office/drawing/2014/chart" uri="{C3380CC4-5D6E-409C-BE32-E72D297353CC}">
              <c16:uniqueId val="{00000000-2E12-4B60-AC64-AFBD09219CBE}"/>
            </c:ext>
          </c:extLst>
        </c:ser>
        <c:dLbls>
          <c:showLegendKey val="0"/>
          <c:showVal val="0"/>
          <c:showCatName val="0"/>
          <c:showSerName val="0"/>
          <c:showPercent val="0"/>
          <c:showBubbleSize val="0"/>
        </c:dLbls>
        <c:gapWidth val="60"/>
        <c:overlap val="-50"/>
        <c:axId val="422996560"/>
        <c:axId val="422991072"/>
      </c:barChart>
      <c:catAx>
        <c:axId val="422996560"/>
        <c:scaling>
          <c:orientation val="minMax"/>
        </c:scaling>
        <c:delete val="1"/>
        <c:axPos val="b"/>
        <c:numFmt formatCode="General" sourceLinked="1"/>
        <c:majorTickMark val="out"/>
        <c:minorTickMark val="none"/>
        <c:tickLblPos val="nextTo"/>
        <c:crossAx val="422991072"/>
        <c:crosses val="autoZero"/>
        <c:auto val="1"/>
        <c:lblAlgn val="ctr"/>
        <c:lblOffset val="100"/>
        <c:noMultiLvlLbl val="0"/>
      </c:catAx>
      <c:valAx>
        <c:axId val="422991072"/>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22996560"/>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63513826555157249"/>
          <c:w val="0.93756915578227862"/>
          <c:h val="0.28533683226687756"/>
        </c:manualLayout>
      </c:layout>
      <c:barChart>
        <c:barDir val="bar"/>
        <c:grouping val="percentStacked"/>
        <c:varyColors val="0"/>
        <c:ser>
          <c:idx val="0"/>
          <c:order val="0"/>
          <c:tx>
            <c:strRef>
              <c:f>'5【Q42】'!$F$28</c:f>
              <c:strCache>
                <c:ptCount val="1"/>
                <c:pt idx="0">
                  <c:v>大いに感じている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'5【Q42】'!$F$30:$F$32</c:f>
              <c:numCache>
                <c:formatCode>"▲"0.0_ </c:formatCode>
                <c:ptCount val="3"/>
                <c:pt idx="0" formatCode="0.0_ ">
                  <c:v>9.1843971631205665</c:v>
                </c:pt>
                <c:pt idx="1">
                  <c:v>12.961762799740765</c:v>
                </c:pt>
                <c:pt idx="2" formatCode="&quot;▼&quot;0.0_ ">
                  <c:v>4.6202036021926389</c:v>
                </c:pt>
              </c:numCache>
            </c:numRef>
          </c:val>
          <c:extLst>
            <c:ext xmlns:c16="http://schemas.microsoft.com/office/drawing/2014/chart" uri="{C3380CC4-5D6E-409C-BE32-E72D297353CC}">
              <c16:uniqueId val="{00000000-A54A-4870-A3D5-A13291A77C57}"/>
            </c:ext>
          </c:extLst>
        </c:ser>
        <c:ser>
          <c:idx val="1"/>
          <c:order val="1"/>
          <c:tx>
            <c:strRef>
              <c:f>'5【Q42】'!$G$28</c:f>
              <c:strCache>
                <c:ptCount val="1"/>
                <c:pt idx="0">
                  <c:v>やや感じている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'5【Q42】'!$G$30:$G$32</c:f>
              <c:numCache>
                <c:formatCode>"▲"0.0_ </c:formatCode>
                <c:ptCount val="3"/>
                <c:pt idx="0" formatCode="0.0_ ">
                  <c:v>45.602836879432623</c:v>
                </c:pt>
                <c:pt idx="1">
                  <c:v>51.004536616979912</c:v>
                </c:pt>
                <c:pt idx="2" formatCode="&quot;▼&quot;0.0_ ">
                  <c:v>39.075959279561474</c:v>
                </c:pt>
              </c:numCache>
            </c:numRef>
          </c:val>
          <c:extLst>
            <c:ext xmlns:c16="http://schemas.microsoft.com/office/drawing/2014/chart" uri="{C3380CC4-5D6E-409C-BE32-E72D297353CC}">
              <c16:uniqueId val="{00000001-A54A-4870-A3D5-A13291A77C57}"/>
            </c:ext>
          </c:extLst>
        </c:ser>
        <c:ser>
          <c:idx val="2"/>
          <c:order val="2"/>
          <c:tx>
            <c:strRef>
              <c:f>'5【Q42】'!$H$28</c:f>
              <c:strCache>
                <c:ptCount val="1"/>
                <c:pt idx="0">
                  <c:v>あまり感じていない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'5【Q42】'!$H$30:$H$32</c:f>
              <c:numCache>
                <c:formatCode>"▼"0.0_ </c:formatCode>
                <c:ptCount val="3"/>
                <c:pt idx="0" formatCode="0.0_ ">
                  <c:v>34.184397163120565</c:v>
                </c:pt>
                <c:pt idx="1">
                  <c:v>28.904731043421904</c:v>
                </c:pt>
                <c:pt idx="2" formatCode="&quot;▲&quot;0.0_ ">
                  <c:v>40.563821456538761</c:v>
                </c:pt>
              </c:numCache>
            </c:numRef>
          </c:val>
          <c:extLst>
            <c:ext xmlns:c16="http://schemas.microsoft.com/office/drawing/2014/chart" uri="{C3380CC4-5D6E-409C-BE32-E72D297353CC}">
              <c16:uniqueId val="{00000002-A54A-4870-A3D5-A13291A77C57}"/>
            </c:ext>
          </c:extLst>
        </c:ser>
        <c:ser>
          <c:idx val="3"/>
          <c:order val="3"/>
          <c:tx>
            <c:strRef>
              <c:f>'5【Q42】'!$I$28</c:f>
              <c:strCache>
                <c:ptCount val="1"/>
                <c:pt idx="0">
                  <c:v>感じていない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'5【Q42】'!$I$30:$I$32</c:f>
              <c:numCache>
                <c:formatCode>"▼"0.0_ </c:formatCode>
                <c:ptCount val="3"/>
                <c:pt idx="0" formatCode="0.0_ ">
                  <c:v>11.028368794326243</c:v>
                </c:pt>
                <c:pt idx="1">
                  <c:v>7.1289695398574198</c:v>
                </c:pt>
                <c:pt idx="2" formatCode="&quot;▲&quot;0.0_ ">
                  <c:v>15.740015661707126</c:v>
                </c:pt>
              </c:numCache>
            </c:numRef>
          </c:val>
          <c:extLst>
            <c:ext xmlns:c16="http://schemas.microsoft.com/office/drawing/2014/chart" uri="{C3380CC4-5D6E-409C-BE32-E72D297353CC}">
              <c16:uniqueId val="{00000003-A54A-4870-A3D5-A13291A77C57}"/>
            </c:ext>
          </c:extLst>
        </c:ser>
        <c:dLbls>
          <c:showLegendKey val="0"/>
          <c:showVal val="0"/>
          <c:showCatName val="0"/>
          <c:showSerName val="0"/>
          <c:showPercent val="0"/>
          <c:showBubbleSize val="0"/>
        </c:dLbls>
        <c:gapWidth val="30"/>
        <c:overlap val="100"/>
        <c:axId val="422995776"/>
        <c:axId val="422992640"/>
      </c:barChart>
      <c:catAx>
        <c:axId val="422995776"/>
        <c:scaling>
          <c:orientation val="maxMin"/>
        </c:scaling>
        <c:delete val="1"/>
        <c:axPos val="l"/>
        <c:majorTickMark val="out"/>
        <c:minorTickMark val="none"/>
        <c:tickLblPos val="nextTo"/>
        <c:crossAx val="422992640"/>
        <c:crosses val="autoZero"/>
        <c:auto val="1"/>
        <c:lblAlgn val="ctr"/>
        <c:lblOffset val="100"/>
        <c:tickLblSkip val="3"/>
        <c:tickMarkSkip val="1"/>
        <c:noMultiLvlLbl val="0"/>
      </c:catAx>
      <c:valAx>
        <c:axId val="422992640"/>
        <c:scaling>
          <c:orientation val="minMax"/>
          <c:min val="0"/>
        </c:scaling>
        <c:delete val="1"/>
        <c:axPos val="t"/>
        <c:numFmt formatCode="0%" sourceLinked="1"/>
        <c:majorTickMark val="out"/>
        <c:minorTickMark val="none"/>
        <c:tickLblPos val="nextTo"/>
        <c:crossAx val="422995776"/>
        <c:crossesAt val="1"/>
        <c:crossBetween val="between"/>
      </c:valAx>
      <c:spPr>
        <a:noFill/>
        <a:ln w="25400">
          <a:noFill/>
        </a:ln>
      </c:spPr>
    </c:plotArea>
    <c:legend>
      <c:legendPos val="t"/>
      <c:layout>
        <c:manualLayout>
          <c:xMode val="edge"/>
          <c:yMode val="edge"/>
          <c:x val="0.20833532098638166"/>
          <c:y val="0.41884983876679899"/>
          <c:w val="0.54010796853791498"/>
          <c:h val="0.14653981035460653"/>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2311111111111111"/>
          <c:w val="0.93756915578227862"/>
          <c:h val="0.6"/>
        </c:manualLayout>
      </c:layout>
      <c:barChart>
        <c:barDir val="bar"/>
        <c:grouping val="percentStacked"/>
        <c:varyColors val="0"/>
        <c:ser>
          <c:idx val="0"/>
          <c:order val="0"/>
          <c:tx>
            <c:strRef>
              <c:f>'5【Q42】'!$F$28</c:f>
              <c:strCache>
                <c:ptCount val="1"/>
                <c:pt idx="0">
                  <c:v>大いに感じている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'5【Q42】'!$F$33:$F$35</c:f>
              <c:numCache>
                <c:formatCode>0.0_ </c:formatCode>
                <c:ptCount val="3"/>
                <c:pt idx="0">
                  <c:v>4.6610169491525424</c:v>
                </c:pt>
                <c:pt idx="1">
                  <c:v>5.6737588652482271</c:v>
                </c:pt>
                <c:pt idx="2">
                  <c:v>3.1578947368421053</c:v>
                </c:pt>
              </c:numCache>
            </c:numRef>
          </c:val>
          <c:extLst>
            <c:ext xmlns:c16="http://schemas.microsoft.com/office/drawing/2014/chart" uri="{C3380CC4-5D6E-409C-BE32-E72D297353CC}">
              <c16:uniqueId val="{00000000-4306-4F00-9D81-A8B3E464F92E}"/>
            </c:ext>
          </c:extLst>
        </c:ser>
        <c:ser>
          <c:idx val="1"/>
          <c:order val="1"/>
          <c:tx>
            <c:strRef>
              <c:f>'5【Q42】'!$G$28</c:f>
              <c:strCache>
                <c:ptCount val="1"/>
                <c:pt idx="0">
                  <c:v>やや感じている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'5【Q42】'!$G$33:$G$35</c:f>
              <c:numCache>
                <c:formatCode>0.0_ </c:formatCode>
                <c:ptCount val="3"/>
                <c:pt idx="0">
                  <c:v>36.016949152542374</c:v>
                </c:pt>
                <c:pt idx="1">
                  <c:v>37.588652482269502</c:v>
                </c:pt>
                <c:pt idx="2">
                  <c:v>33.684210526315788</c:v>
                </c:pt>
              </c:numCache>
            </c:numRef>
          </c:val>
          <c:extLst>
            <c:ext xmlns:c16="http://schemas.microsoft.com/office/drawing/2014/chart" uri="{C3380CC4-5D6E-409C-BE32-E72D297353CC}">
              <c16:uniqueId val="{00000001-4306-4F00-9D81-A8B3E464F92E}"/>
            </c:ext>
          </c:extLst>
        </c:ser>
        <c:ser>
          <c:idx val="2"/>
          <c:order val="2"/>
          <c:tx>
            <c:strRef>
              <c:f>'5【Q42】'!$H$28</c:f>
              <c:strCache>
                <c:ptCount val="1"/>
                <c:pt idx="0">
                  <c:v>あまり感じていない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'5【Q42】'!$H$33:$H$35</c:f>
              <c:numCache>
                <c:formatCode>0.0_ </c:formatCode>
                <c:ptCount val="3"/>
                <c:pt idx="0">
                  <c:v>43.644067796610173</c:v>
                </c:pt>
                <c:pt idx="1">
                  <c:v>40.425531914893611</c:v>
                </c:pt>
                <c:pt idx="2">
                  <c:v>48.421052631578945</c:v>
                </c:pt>
              </c:numCache>
            </c:numRef>
          </c:val>
          <c:extLst>
            <c:ext xmlns:c16="http://schemas.microsoft.com/office/drawing/2014/chart" uri="{C3380CC4-5D6E-409C-BE32-E72D297353CC}">
              <c16:uniqueId val="{00000002-4306-4F00-9D81-A8B3E464F92E}"/>
            </c:ext>
          </c:extLst>
        </c:ser>
        <c:ser>
          <c:idx val="3"/>
          <c:order val="3"/>
          <c:tx>
            <c:strRef>
              <c:f>'5【Q42】'!$I$28</c:f>
              <c:strCache>
                <c:ptCount val="1"/>
                <c:pt idx="0">
                  <c:v>感じていない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'5【Q42】'!$I$33:$I$35</c:f>
              <c:numCache>
                <c:formatCode>0.0_ </c:formatCode>
                <c:ptCount val="3"/>
                <c:pt idx="0">
                  <c:v>15.677966101694915</c:v>
                </c:pt>
                <c:pt idx="1">
                  <c:v>16.312056737588655</c:v>
                </c:pt>
                <c:pt idx="2">
                  <c:v>14.736842105263156</c:v>
                </c:pt>
              </c:numCache>
            </c:numRef>
          </c:val>
          <c:extLst>
            <c:ext xmlns:c16="http://schemas.microsoft.com/office/drawing/2014/chart" uri="{C3380CC4-5D6E-409C-BE32-E72D297353CC}">
              <c16:uniqueId val="{00000003-4306-4F00-9D81-A8B3E464F92E}"/>
            </c:ext>
          </c:extLst>
        </c:ser>
        <c:dLbls>
          <c:showLegendKey val="0"/>
          <c:showVal val="0"/>
          <c:showCatName val="0"/>
          <c:showSerName val="0"/>
          <c:showPercent val="0"/>
          <c:showBubbleSize val="0"/>
        </c:dLbls>
        <c:gapWidth val="30"/>
        <c:overlap val="100"/>
        <c:axId val="422993816"/>
        <c:axId val="422991464"/>
      </c:barChart>
      <c:catAx>
        <c:axId val="422993816"/>
        <c:scaling>
          <c:orientation val="maxMin"/>
        </c:scaling>
        <c:delete val="1"/>
        <c:axPos val="l"/>
        <c:majorTickMark val="out"/>
        <c:minorTickMark val="none"/>
        <c:tickLblPos val="nextTo"/>
        <c:crossAx val="422991464"/>
        <c:crosses val="autoZero"/>
        <c:auto val="1"/>
        <c:lblAlgn val="ctr"/>
        <c:lblOffset val="100"/>
        <c:tickLblSkip val="3"/>
        <c:tickMarkSkip val="1"/>
        <c:noMultiLvlLbl val="0"/>
      </c:catAx>
      <c:valAx>
        <c:axId val="422991464"/>
        <c:scaling>
          <c:orientation val="minMax"/>
          <c:min val="0"/>
        </c:scaling>
        <c:delete val="1"/>
        <c:axPos val="t"/>
        <c:numFmt formatCode="0%" sourceLinked="1"/>
        <c:majorTickMark val="out"/>
        <c:minorTickMark val="none"/>
        <c:tickLblPos val="nextTo"/>
        <c:crossAx val="422993816"/>
        <c:crossesAt val="1"/>
        <c:crossBetween val="between"/>
      </c:valAx>
      <c:spPr>
        <a:noFill/>
        <a:ln w="25400">
          <a:noFill/>
        </a:ln>
      </c:spPr>
    </c:plotArea>
    <c:plotVisOnly val="1"/>
    <c:dispBlanksAs val="gap"/>
    <c:showDLblsOverMax val="0"/>
  </c:chart>
  <c:spPr>
    <a:noFill/>
    <a:ln w="25400">
      <a:noFill/>
    </a:ln>
  </c:sp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2311111111111111"/>
          <c:w val="0.93756915578227862"/>
          <c:h val="0.6"/>
        </c:manualLayout>
      </c:layout>
      <c:barChart>
        <c:barDir val="bar"/>
        <c:grouping val="percentStacked"/>
        <c:varyColors val="0"/>
        <c:ser>
          <c:idx val="0"/>
          <c:order val="0"/>
          <c:tx>
            <c:strRef>
              <c:f>'5【Q42】'!$F$28</c:f>
              <c:strCache>
                <c:ptCount val="1"/>
                <c:pt idx="0">
                  <c:v>大いに感じている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'5【Q42】'!$F$36:$F$38</c:f>
              <c:numCache>
                <c:formatCode>0.0_ </c:formatCode>
                <c:ptCount val="3"/>
                <c:pt idx="0">
                  <c:v>9.2664092664092657</c:v>
                </c:pt>
                <c:pt idx="1">
                  <c:v>11.184210526315789</c:v>
                </c:pt>
                <c:pt idx="2">
                  <c:v>6.5420560747663545</c:v>
                </c:pt>
              </c:numCache>
            </c:numRef>
          </c:val>
          <c:extLst>
            <c:ext xmlns:c16="http://schemas.microsoft.com/office/drawing/2014/chart" uri="{C3380CC4-5D6E-409C-BE32-E72D297353CC}">
              <c16:uniqueId val="{00000000-FC83-495A-86F4-D98884CFBACD}"/>
            </c:ext>
          </c:extLst>
        </c:ser>
        <c:ser>
          <c:idx val="1"/>
          <c:order val="1"/>
          <c:tx>
            <c:strRef>
              <c:f>'5【Q42】'!$G$28</c:f>
              <c:strCache>
                <c:ptCount val="1"/>
                <c:pt idx="0">
                  <c:v>やや感じている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'5【Q42】'!$G$36:$G$38</c:f>
              <c:numCache>
                <c:formatCode>"△"0.0_ </c:formatCode>
                <c:ptCount val="3"/>
                <c:pt idx="0" formatCode="0.0_ ">
                  <c:v>46.71814671814672</c:v>
                </c:pt>
                <c:pt idx="1">
                  <c:v>52.631578947368418</c:v>
                </c:pt>
                <c:pt idx="2" formatCode="&quot;▽&quot;0.0_ ">
                  <c:v>38.31775700934579</c:v>
                </c:pt>
              </c:numCache>
            </c:numRef>
          </c:val>
          <c:extLst>
            <c:ext xmlns:c16="http://schemas.microsoft.com/office/drawing/2014/chart" uri="{C3380CC4-5D6E-409C-BE32-E72D297353CC}">
              <c16:uniqueId val="{00000001-FC83-495A-86F4-D98884CFBACD}"/>
            </c:ext>
          </c:extLst>
        </c:ser>
        <c:ser>
          <c:idx val="2"/>
          <c:order val="2"/>
          <c:tx>
            <c:strRef>
              <c:f>'5【Q42】'!$H$28</c:f>
              <c:strCache>
                <c:ptCount val="1"/>
                <c:pt idx="0">
                  <c:v>あまり感じていない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'5【Q42】'!$H$36:$H$38</c:f>
              <c:numCache>
                <c:formatCode>0.0_ </c:formatCode>
                <c:ptCount val="3"/>
                <c:pt idx="0">
                  <c:v>35.907335907335906</c:v>
                </c:pt>
                <c:pt idx="1">
                  <c:v>32.894736842105267</c:v>
                </c:pt>
                <c:pt idx="2">
                  <c:v>40.186915887850468</c:v>
                </c:pt>
              </c:numCache>
            </c:numRef>
          </c:val>
          <c:extLst>
            <c:ext xmlns:c16="http://schemas.microsoft.com/office/drawing/2014/chart" uri="{C3380CC4-5D6E-409C-BE32-E72D297353CC}">
              <c16:uniqueId val="{00000002-FC83-495A-86F4-D98884CFBACD}"/>
            </c:ext>
          </c:extLst>
        </c:ser>
        <c:ser>
          <c:idx val="3"/>
          <c:order val="3"/>
          <c:tx>
            <c:strRef>
              <c:f>'5【Q42】'!$I$28</c:f>
              <c:strCache>
                <c:ptCount val="1"/>
                <c:pt idx="0">
                  <c:v>感じていない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'5【Q42】'!$I$36:$I$38</c:f>
              <c:numCache>
                <c:formatCode>"▼"0.0_ </c:formatCode>
                <c:ptCount val="3"/>
                <c:pt idx="0" formatCode="0.0_ ">
                  <c:v>8.1081081081081088</c:v>
                </c:pt>
                <c:pt idx="1">
                  <c:v>3.2894736842105261</c:v>
                </c:pt>
                <c:pt idx="2" formatCode="&quot;▲&quot;0.0_ ">
                  <c:v>14.953271028037381</c:v>
                </c:pt>
              </c:numCache>
            </c:numRef>
          </c:val>
          <c:extLst>
            <c:ext xmlns:c16="http://schemas.microsoft.com/office/drawing/2014/chart" uri="{C3380CC4-5D6E-409C-BE32-E72D297353CC}">
              <c16:uniqueId val="{00000003-FC83-495A-86F4-D98884CFBACD}"/>
            </c:ext>
          </c:extLst>
        </c:ser>
        <c:dLbls>
          <c:showLegendKey val="0"/>
          <c:showVal val="0"/>
          <c:showCatName val="0"/>
          <c:showSerName val="0"/>
          <c:showPercent val="0"/>
          <c:showBubbleSize val="0"/>
        </c:dLbls>
        <c:gapWidth val="30"/>
        <c:overlap val="100"/>
        <c:axId val="422996168"/>
        <c:axId val="423001656"/>
      </c:barChart>
      <c:catAx>
        <c:axId val="422996168"/>
        <c:scaling>
          <c:orientation val="maxMin"/>
        </c:scaling>
        <c:delete val="1"/>
        <c:axPos val="l"/>
        <c:majorTickMark val="out"/>
        <c:minorTickMark val="none"/>
        <c:tickLblPos val="nextTo"/>
        <c:crossAx val="423001656"/>
        <c:crosses val="autoZero"/>
        <c:auto val="1"/>
        <c:lblAlgn val="ctr"/>
        <c:lblOffset val="100"/>
        <c:tickLblSkip val="3"/>
        <c:tickMarkSkip val="1"/>
        <c:noMultiLvlLbl val="0"/>
      </c:catAx>
      <c:valAx>
        <c:axId val="423001656"/>
        <c:scaling>
          <c:orientation val="minMax"/>
          <c:min val="0"/>
        </c:scaling>
        <c:delete val="1"/>
        <c:axPos val="t"/>
        <c:numFmt formatCode="0%" sourceLinked="1"/>
        <c:majorTickMark val="out"/>
        <c:minorTickMark val="none"/>
        <c:tickLblPos val="nextTo"/>
        <c:crossAx val="422996168"/>
        <c:crossesAt val="1"/>
        <c:crossBetween val="between"/>
      </c:valAx>
      <c:spPr>
        <a:noFill/>
        <a:ln w="25400">
          <a:noFill/>
        </a:ln>
      </c:spPr>
    </c:plotArea>
    <c:plotVisOnly val="1"/>
    <c:dispBlanksAs val="gap"/>
    <c:showDLblsOverMax val="0"/>
  </c:chart>
  <c:spPr>
    <a:noFill/>
    <a:ln w="25400">
      <a:noFill/>
    </a:ln>
  </c:sp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9754000749906263"/>
          <c:y val="7.8472173693882985E-2"/>
          <c:w val="0.46718224221972254"/>
          <c:h val="0.6620526038896799"/>
        </c:manualLayout>
      </c:layout>
      <c:barChart>
        <c:barDir val="bar"/>
        <c:grouping val="percentStacked"/>
        <c:varyColors val="0"/>
        <c:ser>
          <c:idx val="0"/>
          <c:order val="0"/>
          <c:tx>
            <c:strRef>
              <c:f>'5【Q42】'!$E$41</c:f>
              <c:strCache>
                <c:ptCount val="1"/>
                <c:pt idx="0">
                  <c:v>大いに感じている</c:v>
                </c:pt>
              </c:strCache>
            </c:strRef>
          </c:tx>
          <c:spPr>
            <a:solidFill>
              <a:srgbClr val="5B9BD5"/>
            </a:solidFill>
            <a:ln>
              <a:solidFill>
                <a:schemeClr val="accent1"/>
              </a:solidFill>
            </a:ln>
            <a:effectLst/>
          </c:spPr>
          <c:invertIfNegative val="0"/>
          <c:dLbls>
            <c:dLbl>
              <c:idx val="2"/>
              <c:layout>
                <c:manualLayout>
                  <c:x val="1.278538996661845E-2"/>
                  <c:y val="4.140154293873318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77-464C-AD98-6943744E10EF}"/>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'5【Q42】'!$C$42:$D$46</c:f>
              <c:strCache>
                <c:ptCount val="5"/>
                <c:pt idx="0">
                  <c:v>男性総合職　スペシャリスト(n=141）</c:v>
                </c:pt>
                <c:pt idx="1">
                  <c:v>　　　　　　　　ジェネラリスト(n=95）</c:v>
                </c:pt>
                <c:pt idx="3">
                  <c:v>女性総合職　スペシャリスト(n=152）</c:v>
                </c:pt>
                <c:pt idx="4">
                  <c:v>　　　　　　　　ジェネラリスト(n=107）</c:v>
                </c:pt>
              </c:strCache>
            </c:strRef>
          </c:cat>
          <c:val>
            <c:numRef>
              <c:f>'5【Q42】'!$E$42:$E$46</c:f>
              <c:numCache>
                <c:formatCode>0.0_);[Red]\(0.0\)</c:formatCode>
                <c:ptCount val="5"/>
                <c:pt idx="0">
                  <c:v>5.6737588652482271</c:v>
                </c:pt>
                <c:pt idx="1">
                  <c:v>3.1578947368421053</c:v>
                </c:pt>
                <c:pt idx="3">
                  <c:v>11.184210526315789</c:v>
                </c:pt>
                <c:pt idx="4">
                  <c:v>6.5420560747663545</c:v>
                </c:pt>
              </c:numCache>
            </c:numRef>
          </c:val>
          <c:extLst>
            <c:ext xmlns:c16="http://schemas.microsoft.com/office/drawing/2014/chart" uri="{C3380CC4-5D6E-409C-BE32-E72D297353CC}">
              <c16:uniqueId val="{00000001-1D77-464C-AD98-6943744E10EF}"/>
            </c:ext>
          </c:extLst>
        </c:ser>
        <c:ser>
          <c:idx val="1"/>
          <c:order val="1"/>
          <c:tx>
            <c:strRef>
              <c:f>'5【Q42】'!$F$41</c:f>
              <c:strCache>
                <c:ptCount val="1"/>
                <c:pt idx="0">
                  <c:v>やや感じている</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'5【Q42】'!$C$42:$D$46</c:f>
              <c:strCache>
                <c:ptCount val="5"/>
                <c:pt idx="0">
                  <c:v>男性総合職　スペシャリスト(n=141）</c:v>
                </c:pt>
                <c:pt idx="1">
                  <c:v>　　　　　　　　ジェネラリスト(n=95）</c:v>
                </c:pt>
                <c:pt idx="3">
                  <c:v>女性総合職　スペシャリスト(n=152）</c:v>
                </c:pt>
                <c:pt idx="4">
                  <c:v>　　　　　　　　ジェネラリスト(n=107）</c:v>
                </c:pt>
              </c:strCache>
            </c:strRef>
          </c:cat>
          <c:val>
            <c:numRef>
              <c:f>'5【Q42】'!$F$42:$F$46</c:f>
              <c:numCache>
                <c:formatCode>0.0_);[Red]\(0.0\)</c:formatCode>
                <c:ptCount val="5"/>
                <c:pt idx="0">
                  <c:v>37.588652482269502</c:v>
                </c:pt>
                <c:pt idx="1">
                  <c:v>33.684210526315788</c:v>
                </c:pt>
                <c:pt idx="3">
                  <c:v>52.631578947368418</c:v>
                </c:pt>
                <c:pt idx="4">
                  <c:v>38.31775700934579</c:v>
                </c:pt>
              </c:numCache>
            </c:numRef>
          </c:val>
          <c:extLst>
            <c:ext xmlns:c16="http://schemas.microsoft.com/office/drawing/2014/chart" uri="{C3380CC4-5D6E-409C-BE32-E72D297353CC}">
              <c16:uniqueId val="{00000002-1D77-464C-AD98-6943744E10EF}"/>
            </c:ext>
          </c:extLst>
        </c:ser>
        <c:ser>
          <c:idx val="2"/>
          <c:order val="2"/>
          <c:tx>
            <c:strRef>
              <c:f>'5【Q42】'!$G$41</c:f>
              <c:strCache>
                <c:ptCount val="1"/>
                <c:pt idx="0">
                  <c:v>あまり感じていない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'5【Q42】'!$C$42:$D$46</c:f>
              <c:strCache>
                <c:ptCount val="5"/>
                <c:pt idx="0">
                  <c:v>男性総合職　スペシャリスト(n=141）</c:v>
                </c:pt>
                <c:pt idx="1">
                  <c:v>　　　　　　　　ジェネラリスト(n=95）</c:v>
                </c:pt>
                <c:pt idx="3">
                  <c:v>女性総合職　スペシャリスト(n=152）</c:v>
                </c:pt>
                <c:pt idx="4">
                  <c:v>　　　　　　　　ジェネラリスト(n=107）</c:v>
                </c:pt>
              </c:strCache>
            </c:strRef>
          </c:cat>
          <c:val>
            <c:numRef>
              <c:f>'5【Q42】'!$G$42:$G$46</c:f>
              <c:numCache>
                <c:formatCode>0.0_);[Red]\(0.0\)</c:formatCode>
                <c:ptCount val="5"/>
                <c:pt idx="0">
                  <c:v>40.425531914893611</c:v>
                </c:pt>
                <c:pt idx="1">
                  <c:v>48.421052631578945</c:v>
                </c:pt>
                <c:pt idx="3">
                  <c:v>32.894736842105267</c:v>
                </c:pt>
                <c:pt idx="4">
                  <c:v>40.186915887850468</c:v>
                </c:pt>
              </c:numCache>
            </c:numRef>
          </c:val>
          <c:extLst>
            <c:ext xmlns:c16="http://schemas.microsoft.com/office/drawing/2014/chart" uri="{C3380CC4-5D6E-409C-BE32-E72D297353CC}">
              <c16:uniqueId val="{00000003-1D77-464C-AD98-6943744E10EF}"/>
            </c:ext>
          </c:extLst>
        </c:ser>
        <c:ser>
          <c:idx val="3"/>
          <c:order val="3"/>
          <c:tx>
            <c:strRef>
              <c:f>'5【Q42】'!$H$41</c:f>
              <c:strCache>
                <c:ptCount val="1"/>
                <c:pt idx="0">
                  <c:v>感じていない</c:v>
                </c:pt>
              </c:strCache>
            </c:strRef>
          </c:tx>
          <c:spPr>
            <a:pattFill prst="pct20">
              <a:fgClr>
                <a:srgbClr val="5B9BD5">
                  <a:lumMod val="75000"/>
                </a:srgbClr>
              </a:fgClr>
              <a:bgClr>
                <a:sysClr val="window" lastClr="FFFFFF"/>
              </a:bgClr>
            </a:pattFill>
            <a:ln>
              <a:solidFill>
                <a:srgbClr val="5B9BD5"/>
              </a:solid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'5【Q42】'!$C$42:$D$46</c:f>
              <c:strCache>
                <c:ptCount val="5"/>
                <c:pt idx="0">
                  <c:v>男性総合職　スペシャリスト(n=141）</c:v>
                </c:pt>
                <c:pt idx="1">
                  <c:v>　　　　　　　　ジェネラリスト(n=95）</c:v>
                </c:pt>
                <c:pt idx="3">
                  <c:v>女性総合職　スペシャリスト(n=152）</c:v>
                </c:pt>
                <c:pt idx="4">
                  <c:v>　　　　　　　　ジェネラリスト(n=107）</c:v>
                </c:pt>
              </c:strCache>
            </c:strRef>
          </c:cat>
          <c:val>
            <c:numRef>
              <c:f>'5【Q42】'!$H$42:$H$46</c:f>
              <c:numCache>
                <c:formatCode>0.0_);[Red]\(0.0\)</c:formatCode>
                <c:ptCount val="5"/>
                <c:pt idx="0">
                  <c:v>16.312056737588655</c:v>
                </c:pt>
                <c:pt idx="1">
                  <c:v>14.736842105263156</c:v>
                </c:pt>
                <c:pt idx="3">
                  <c:v>3.2894736842105261</c:v>
                </c:pt>
                <c:pt idx="4">
                  <c:v>14.953271028037381</c:v>
                </c:pt>
              </c:numCache>
            </c:numRef>
          </c:val>
          <c:extLst>
            <c:ext xmlns:c16="http://schemas.microsoft.com/office/drawing/2014/chart" uri="{C3380CC4-5D6E-409C-BE32-E72D297353CC}">
              <c16:uniqueId val="{00000004-1D77-464C-AD98-6943744E10EF}"/>
            </c:ext>
          </c:extLst>
        </c:ser>
        <c:dLbls>
          <c:showLegendKey val="0"/>
          <c:showVal val="0"/>
          <c:showCatName val="0"/>
          <c:showSerName val="0"/>
          <c:showPercent val="0"/>
          <c:showBubbleSize val="0"/>
        </c:dLbls>
        <c:gapWidth val="150"/>
        <c:overlap val="100"/>
        <c:axId val="422993424"/>
        <c:axId val="422998128"/>
      </c:barChart>
      <c:catAx>
        <c:axId val="4229934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422998128"/>
        <c:crosses val="autoZero"/>
        <c:auto val="1"/>
        <c:lblAlgn val="ctr"/>
        <c:lblOffset val="100"/>
        <c:noMultiLvlLbl val="0"/>
      </c:catAx>
      <c:valAx>
        <c:axId val="42299812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422993424"/>
        <c:crosses val="autoZero"/>
        <c:crossBetween val="between"/>
        <c:majorUnit val="0.2"/>
      </c:valAx>
      <c:spPr>
        <a:noFill/>
        <a:ln>
          <a:noFill/>
        </a:ln>
        <a:effectLst/>
      </c:spPr>
    </c:plotArea>
    <c:legend>
      <c:legendPos val="b"/>
      <c:layout>
        <c:manualLayout>
          <c:xMode val="edge"/>
          <c:yMode val="edge"/>
          <c:x val="0.17074681664791902"/>
          <c:y val="0.76121135052295097"/>
          <c:w val="0.80548799400074989"/>
          <c:h val="0.1755738450189566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baseline="0">
          <a:solidFill>
            <a:sysClr val="windowText" lastClr="000000"/>
          </a:solidFill>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'6【Q42】'!$F$30:$I$30</c:f>
              <c:numCache>
                <c:formatCode>0.0_ </c:formatCode>
                <c:ptCount val="4"/>
                <c:pt idx="0">
                  <c:v>9.1843971631205665</c:v>
                </c:pt>
                <c:pt idx="1">
                  <c:v>45.602836879432623</c:v>
                </c:pt>
                <c:pt idx="2">
                  <c:v>34.184397163120565</c:v>
                </c:pt>
                <c:pt idx="3">
                  <c:v>11.028368794326243</c:v>
                </c:pt>
              </c:numCache>
            </c:numRef>
          </c:val>
          <c:extLst>
            <c:ext xmlns:c16="http://schemas.microsoft.com/office/drawing/2014/chart" uri="{C3380CC4-5D6E-409C-BE32-E72D297353CC}">
              <c16:uniqueId val="{00000000-1E7A-407A-8C81-2FBDDA425FDC}"/>
            </c:ext>
          </c:extLst>
        </c:ser>
        <c:dLbls>
          <c:showLegendKey val="0"/>
          <c:showVal val="0"/>
          <c:showCatName val="0"/>
          <c:showSerName val="0"/>
          <c:showPercent val="0"/>
          <c:showBubbleSize val="0"/>
        </c:dLbls>
        <c:gapWidth val="60"/>
        <c:overlap val="-50"/>
        <c:axId val="422994208"/>
        <c:axId val="422998520"/>
      </c:barChart>
      <c:catAx>
        <c:axId val="422994208"/>
        <c:scaling>
          <c:orientation val="minMax"/>
        </c:scaling>
        <c:delete val="1"/>
        <c:axPos val="b"/>
        <c:numFmt formatCode="General" sourceLinked="1"/>
        <c:majorTickMark val="out"/>
        <c:minorTickMark val="none"/>
        <c:tickLblPos val="nextTo"/>
        <c:crossAx val="422998520"/>
        <c:crosses val="autoZero"/>
        <c:auto val="1"/>
        <c:lblAlgn val="ctr"/>
        <c:lblOffset val="100"/>
        <c:noMultiLvlLbl val="0"/>
      </c:catAx>
      <c:valAx>
        <c:axId val="422998520"/>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2299420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63513826555157249"/>
          <c:w val="0.93756915578227862"/>
          <c:h val="0.28533683226687756"/>
        </c:manualLayout>
      </c:layout>
      <c:barChart>
        <c:barDir val="bar"/>
        <c:grouping val="percentStacked"/>
        <c:varyColors val="0"/>
        <c:ser>
          <c:idx val="0"/>
          <c:order val="0"/>
          <c:tx>
            <c:strRef>
              <c:f>'6【Q42】'!$F$28</c:f>
              <c:strCache>
                <c:ptCount val="1"/>
                <c:pt idx="0">
                  <c:v>大いに感じている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'6【Q42】'!$F$30:$F$32</c:f>
              <c:numCache>
                <c:formatCode>"▲"0.0_ </c:formatCode>
                <c:ptCount val="3"/>
                <c:pt idx="0" formatCode="0.0_ ">
                  <c:v>9.1843971631205665</c:v>
                </c:pt>
                <c:pt idx="1">
                  <c:v>12.092130518234164</c:v>
                </c:pt>
                <c:pt idx="2" formatCode="&quot;▼&quot;0.0_ ">
                  <c:v>0.95108695652173925</c:v>
                </c:pt>
              </c:numCache>
            </c:numRef>
          </c:val>
          <c:extLst>
            <c:ext xmlns:c16="http://schemas.microsoft.com/office/drawing/2014/chart" uri="{C3380CC4-5D6E-409C-BE32-E72D297353CC}">
              <c16:uniqueId val="{00000000-E1AC-4FD7-BED9-7E19C4C8FE8B}"/>
            </c:ext>
          </c:extLst>
        </c:ser>
        <c:ser>
          <c:idx val="1"/>
          <c:order val="1"/>
          <c:tx>
            <c:strRef>
              <c:f>'6【Q42】'!$G$28</c:f>
              <c:strCache>
                <c:ptCount val="1"/>
                <c:pt idx="0">
                  <c:v>やや感じている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'6【Q42】'!$G$30:$G$32</c:f>
              <c:numCache>
                <c:formatCode>"▲"0.0_ </c:formatCode>
                <c:ptCount val="3"/>
                <c:pt idx="0" formatCode="0.0_ ">
                  <c:v>45.602836879432623</c:v>
                </c:pt>
                <c:pt idx="1">
                  <c:v>54.318618042226483</c:v>
                </c:pt>
                <c:pt idx="2" formatCode="&quot;▼&quot;0.0_ ">
                  <c:v>20.923913043478262</c:v>
                </c:pt>
              </c:numCache>
            </c:numRef>
          </c:val>
          <c:extLst>
            <c:ext xmlns:c16="http://schemas.microsoft.com/office/drawing/2014/chart" uri="{C3380CC4-5D6E-409C-BE32-E72D297353CC}">
              <c16:uniqueId val="{00000001-E1AC-4FD7-BED9-7E19C4C8FE8B}"/>
            </c:ext>
          </c:extLst>
        </c:ser>
        <c:ser>
          <c:idx val="2"/>
          <c:order val="2"/>
          <c:tx>
            <c:strRef>
              <c:f>'6【Q42】'!$H$28</c:f>
              <c:strCache>
                <c:ptCount val="1"/>
                <c:pt idx="0">
                  <c:v>あまり感じていない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'6【Q42】'!$H$30:$H$32</c:f>
              <c:numCache>
                <c:formatCode>"▼"0.0_ </c:formatCode>
                <c:ptCount val="3"/>
                <c:pt idx="0" formatCode="0.0_ ">
                  <c:v>34.184397163120565</c:v>
                </c:pt>
                <c:pt idx="1">
                  <c:v>28.358925143953932</c:v>
                </c:pt>
                <c:pt idx="2" formatCode="&quot;▲&quot;0.0_ ">
                  <c:v>50.679347826086953</c:v>
                </c:pt>
              </c:numCache>
            </c:numRef>
          </c:val>
          <c:extLst>
            <c:ext xmlns:c16="http://schemas.microsoft.com/office/drawing/2014/chart" uri="{C3380CC4-5D6E-409C-BE32-E72D297353CC}">
              <c16:uniqueId val="{00000002-E1AC-4FD7-BED9-7E19C4C8FE8B}"/>
            </c:ext>
          </c:extLst>
        </c:ser>
        <c:ser>
          <c:idx val="3"/>
          <c:order val="3"/>
          <c:tx>
            <c:strRef>
              <c:f>'6【Q42】'!$I$28</c:f>
              <c:strCache>
                <c:ptCount val="1"/>
                <c:pt idx="0">
                  <c:v>感じていない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'6【Q42】'!$I$30:$I$32</c:f>
              <c:numCache>
                <c:formatCode>"▼"0.0_ </c:formatCode>
                <c:ptCount val="3"/>
                <c:pt idx="0" formatCode="0.0_ ">
                  <c:v>11.028368794326243</c:v>
                </c:pt>
                <c:pt idx="1">
                  <c:v>5.2303262955854128</c:v>
                </c:pt>
                <c:pt idx="2" formatCode="&quot;▲&quot;0.0_ ">
                  <c:v>27.445652173913043</c:v>
                </c:pt>
              </c:numCache>
            </c:numRef>
          </c:val>
          <c:extLst>
            <c:ext xmlns:c16="http://schemas.microsoft.com/office/drawing/2014/chart" uri="{C3380CC4-5D6E-409C-BE32-E72D297353CC}">
              <c16:uniqueId val="{00000003-E1AC-4FD7-BED9-7E19C4C8FE8B}"/>
            </c:ext>
          </c:extLst>
        </c:ser>
        <c:dLbls>
          <c:showLegendKey val="0"/>
          <c:showVal val="0"/>
          <c:showCatName val="0"/>
          <c:showSerName val="0"/>
          <c:showPercent val="0"/>
          <c:showBubbleSize val="0"/>
        </c:dLbls>
        <c:gapWidth val="30"/>
        <c:overlap val="100"/>
        <c:axId val="422992248"/>
        <c:axId val="423000088"/>
      </c:barChart>
      <c:catAx>
        <c:axId val="422992248"/>
        <c:scaling>
          <c:orientation val="maxMin"/>
        </c:scaling>
        <c:delete val="1"/>
        <c:axPos val="l"/>
        <c:majorTickMark val="out"/>
        <c:minorTickMark val="none"/>
        <c:tickLblPos val="nextTo"/>
        <c:crossAx val="423000088"/>
        <c:crosses val="autoZero"/>
        <c:auto val="1"/>
        <c:lblAlgn val="ctr"/>
        <c:lblOffset val="100"/>
        <c:tickLblSkip val="3"/>
        <c:tickMarkSkip val="1"/>
        <c:noMultiLvlLbl val="0"/>
      </c:catAx>
      <c:valAx>
        <c:axId val="423000088"/>
        <c:scaling>
          <c:orientation val="minMax"/>
          <c:min val="0"/>
        </c:scaling>
        <c:delete val="1"/>
        <c:axPos val="t"/>
        <c:numFmt formatCode="0%" sourceLinked="1"/>
        <c:majorTickMark val="out"/>
        <c:minorTickMark val="none"/>
        <c:tickLblPos val="nextTo"/>
        <c:crossAx val="422992248"/>
        <c:crossesAt val="1"/>
        <c:crossBetween val="between"/>
      </c:valAx>
      <c:spPr>
        <a:noFill/>
        <a:ln w="25400">
          <a:noFill/>
        </a:ln>
      </c:spPr>
    </c:plotArea>
    <c:legend>
      <c:legendPos val="t"/>
      <c:layout>
        <c:manualLayout>
          <c:xMode val="edge"/>
          <c:yMode val="edge"/>
          <c:x val="0.20833532098638166"/>
          <c:y val="0.41884983876679899"/>
          <c:w val="0.54010796853791498"/>
          <c:h val="0.14653981035460653"/>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2311111111111111"/>
          <c:w val="0.93756915578227862"/>
          <c:h val="0.6"/>
        </c:manualLayout>
      </c:layout>
      <c:barChart>
        <c:barDir val="bar"/>
        <c:grouping val="percentStacked"/>
        <c:varyColors val="0"/>
        <c:ser>
          <c:idx val="0"/>
          <c:order val="0"/>
          <c:tx>
            <c:strRef>
              <c:f>'6【Q42】'!$F$28</c:f>
              <c:strCache>
                <c:ptCount val="1"/>
                <c:pt idx="0">
                  <c:v>大いに感じている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'6【Q42】'!$F$33:$F$35</c:f>
              <c:numCache>
                <c:formatCode>0.0_ </c:formatCode>
                <c:ptCount val="3"/>
                <c:pt idx="0">
                  <c:v>4.6610169491525424</c:v>
                </c:pt>
                <c:pt idx="1">
                  <c:v>5.8823529411764701</c:v>
                </c:pt>
                <c:pt idx="2">
                  <c:v>1.5151515151515151</c:v>
                </c:pt>
              </c:numCache>
            </c:numRef>
          </c:val>
          <c:extLst>
            <c:ext xmlns:c16="http://schemas.microsoft.com/office/drawing/2014/chart" uri="{C3380CC4-5D6E-409C-BE32-E72D297353CC}">
              <c16:uniqueId val="{00000000-7DB4-45C3-8C44-0516B60DC6C4}"/>
            </c:ext>
          </c:extLst>
        </c:ser>
        <c:ser>
          <c:idx val="1"/>
          <c:order val="1"/>
          <c:tx>
            <c:strRef>
              <c:f>'6【Q42】'!$G$28</c:f>
              <c:strCache>
                <c:ptCount val="1"/>
                <c:pt idx="0">
                  <c:v>やや感じている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'6【Q42】'!$G$33:$G$35</c:f>
              <c:numCache>
                <c:formatCode>"▲"0.0_ </c:formatCode>
                <c:ptCount val="3"/>
                <c:pt idx="0" formatCode="0.0_ ">
                  <c:v>36.016949152542374</c:v>
                </c:pt>
                <c:pt idx="1">
                  <c:v>45.294117647058826</c:v>
                </c:pt>
                <c:pt idx="2" formatCode="&quot;▼&quot;0.0_ ">
                  <c:v>12.121212121212121</c:v>
                </c:pt>
              </c:numCache>
            </c:numRef>
          </c:val>
          <c:extLst>
            <c:ext xmlns:c16="http://schemas.microsoft.com/office/drawing/2014/chart" uri="{C3380CC4-5D6E-409C-BE32-E72D297353CC}">
              <c16:uniqueId val="{00000001-7DB4-45C3-8C44-0516B60DC6C4}"/>
            </c:ext>
          </c:extLst>
        </c:ser>
        <c:ser>
          <c:idx val="2"/>
          <c:order val="2"/>
          <c:tx>
            <c:strRef>
              <c:f>'6【Q42】'!$H$28</c:f>
              <c:strCache>
                <c:ptCount val="1"/>
                <c:pt idx="0">
                  <c:v>あまり感じていない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'6【Q42】'!$H$33:$H$35</c:f>
              <c:numCache>
                <c:formatCode>0.0_ </c:formatCode>
                <c:ptCount val="3"/>
                <c:pt idx="0">
                  <c:v>43.644067796610173</c:v>
                </c:pt>
                <c:pt idx="1">
                  <c:v>40</c:v>
                </c:pt>
                <c:pt idx="2">
                  <c:v>53.030303030303031</c:v>
                </c:pt>
              </c:numCache>
            </c:numRef>
          </c:val>
          <c:extLst>
            <c:ext xmlns:c16="http://schemas.microsoft.com/office/drawing/2014/chart" uri="{C3380CC4-5D6E-409C-BE32-E72D297353CC}">
              <c16:uniqueId val="{00000002-7DB4-45C3-8C44-0516B60DC6C4}"/>
            </c:ext>
          </c:extLst>
        </c:ser>
        <c:ser>
          <c:idx val="3"/>
          <c:order val="3"/>
          <c:tx>
            <c:strRef>
              <c:f>'6【Q42】'!$I$28</c:f>
              <c:strCache>
                <c:ptCount val="1"/>
                <c:pt idx="0">
                  <c:v>感じていない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'6【Q42】'!$I$33:$I$35</c:f>
              <c:numCache>
                <c:formatCode>"▼"0.0_ </c:formatCode>
                <c:ptCount val="3"/>
                <c:pt idx="0" formatCode="0.0_ ">
                  <c:v>15.677966101694915</c:v>
                </c:pt>
                <c:pt idx="1">
                  <c:v>8.8235294117647065</c:v>
                </c:pt>
                <c:pt idx="2" formatCode="&quot;▲&quot;0.0_ ">
                  <c:v>33.333333333333329</c:v>
                </c:pt>
              </c:numCache>
            </c:numRef>
          </c:val>
          <c:extLst>
            <c:ext xmlns:c16="http://schemas.microsoft.com/office/drawing/2014/chart" uri="{C3380CC4-5D6E-409C-BE32-E72D297353CC}">
              <c16:uniqueId val="{00000003-7DB4-45C3-8C44-0516B60DC6C4}"/>
            </c:ext>
          </c:extLst>
        </c:ser>
        <c:dLbls>
          <c:showLegendKey val="0"/>
          <c:showVal val="0"/>
          <c:showCatName val="0"/>
          <c:showSerName val="0"/>
          <c:showPercent val="0"/>
          <c:showBubbleSize val="0"/>
        </c:dLbls>
        <c:gapWidth val="30"/>
        <c:overlap val="100"/>
        <c:axId val="422999696"/>
        <c:axId val="422989896"/>
      </c:barChart>
      <c:catAx>
        <c:axId val="422999696"/>
        <c:scaling>
          <c:orientation val="maxMin"/>
        </c:scaling>
        <c:delete val="1"/>
        <c:axPos val="l"/>
        <c:majorTickMark val="out"/>
        <c:minorTickMark val="none"/>
        <c:tickLblPos val="nextTo"/>
        <c:crossAx val="422989896"/>
        <c:crosses val="autoZero"/>
        <c:auto val="1"/>
        <c:lblAlgn val="ctr"/>
        <c:lblOffset val="100"/>
        <c:tickLblSkip val="3"/>
        <c:tickMarkSkip val="1"/>
        <c:noMultiLvlLbl val="0"/>
      </c:catAx>
      <c:valAx>
        <c:axId val="422989896"/>
        <c:scaling>
          <c:orientation val="minMax"/>
          <c:min val="0"/>
        </c:scaling>
        <c:delete val="1"/>
        <c:axPos val="t"/>
        <c:numFmt formatCode="0%" sourceLinked="1"/>
        <c:majorTickMark val="out"/>
        <c:minorTickMark val="none"/>
        <c:tickLblPos val="nextTo"/>
        <c:crossAx val="422999696"/>
        <c:crossesAt val="1"/>
        <c:crossBetween val="between"/>
      </c:valAx>
      <c:spPr>
        <a:noFill/>
        <a:ln w="25400">
          <a:noFill/>
        </a:ln>
      </c:spPr>
    </c:plotArea>
    <c:plotVisOnly val="1"/>
    <c:dispBlanksAs val="gap"/>
    <c:showDLblsOverMax val="0"/>
  </c:chart>
  <c:spPr>
    <a:noFill/>
    <a:ln w="25400">
      <a:noFill/>
    </a:ln>
  </c:sp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2311111111111111"/>
          <c:w val="0.93756915578227862"/>
          <c:h val="0.6"/>
        </c:manualLayout>
      </c:layout>
      <c:barChart>
        <c:barDir val="bar"/>
        <c:grouping val="percentStacked"/>
        <c:varyColors val="0"/>
        <c:ser>
          <c:idx val="0"/>
          <c:order val="0"/>
          <c:tx>
            <c:strRef>
              <c:f>'6【Q42】'!$F$28</c:f>
              <c:strCache>
                <c:ptCount val="1"/>
                <c:pt idx="0">
                  <c:v>大いに感じている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'6【Q42】'!$F$36:$F$38</c:f>
              <c:numCache>
                <c:formatCode>"▲"0.0_ </c:formatCode>
                <c:ptCount val="3"/>
                <c:pt idx="0" formatCode="0.0_ ">
                  <c:v>9.2664092664092657</c:v>
                </c:pt>
                <c:pt idx="1">
                  <c:v>13.114754098360656</c:v>
                </c:pt>
                <c:pt idx="2" formatCode="&quot;▽&quot;0.0_ ">
                  <c:v>0</c:v>
                </c:pt>
              </c:numCache>
            </c:numRef>
          </c:val>
          <c:extLst>
            <c:ext xmlns:c16="http://schemas.microsoft.com/office/drawing/2014/chart" uri="{C3380CC4-5D6E-409C-BE32-E72D297353CC}">
              <c16:uniqueId val="{00000000-6300-41AA-84BB-EA7095BFCE50}"/>
            </c:ext>
          </c:extLst>
        </c:ser>
        <c:ser>
          <c:idx val="1"/>
          <c:order val="1"/>
          <c:tx>
            <c:strRef>
              <c:f>'6【Q42】'!$G$28</c:f>
              <c:strCache>
                <c:ptCount val="1"/>
                <c:pt idx="0">
                  <c:v>やや感じている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'6【Q42】'!$G$36:$G$38</c:f>
              <c:numCache>
                <c:formatCode>"▲"0.0_ </c:formatCode>
                <c:ptCount val="3"/>
                <c:pt idx="0" formatCode="0.0_ ">
                  <c:v>46.71814671814672</c:v>
                </c:pt>
                <c:pt idx="1">
                  <c:v>53.551912568306015</c:v>
                </c:pt>
                <c:pt idx="2" formatCode="&quot;▼&quot;0.0_ ">
                  <c:v>30.263157894736842</c:v>
                </c:pt>
              </c:numCache>
            </c:numRef>
          </c:val>
          <c:extLst>
            <c:ext xmlns:c16="http://schemas.microsoft.com/office/drawing/2014/chart" uri="{C3380CC4-5D6E-409C-BE32-E72D297353CC}">
              <c16:uniqueId val="{00000001-6300-41AA-84BB-EA7095BFCE50}"/>
            </c:ext>
          </c:extLst>
        </c:ser>
        <c:ser>
          <c:idx val="2"/>
          <c:order val="2"/>
          <c:tx>
            <c:strRef>
              <c:f>'6【Q42】'!$H$28</c:f>
              <c:strCache>
                <c:ptCount val="1"/>
                <c:pt idx="0">
                  <c:v>あまり感じていない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'6【Q42】'!$H$36:$H$38</c:f>
              <c:numCache>
                <c:formatCode>"▽"0.0_ </c:formatCode>
                <c:ptCount val="3"/>
                <c:pt idx="0" formatCode="0.0_ ">
                  <c:v>35.907335907335906</c:v>
                </c:pt>
                <c:pt idx="1">
                  <c:v>30.601092896174865</c:v>
                </c:pt>
                <c:pt idx="2" formatCode="&quot;△&quot;0.0_ ">
                  <c:v>48.684210526315788</c:v>
                </c:pt>
              </c:numCache>
            </c:numRef>
          </c:val>
          <c:extLst>
            <c:ext xmlns:c16="http://schemas.microsoft.com/office/drawing/2014/chart" uri="{C3380CC4-5D6E-409C-BE32-E72D297353CC}">
              <c16:uniqueId val="{00000002-6300-41AA-84BB-EA7095BFCE50}"/>
            </c:ext>
          </c:extLst>
        </c:ser>
        <c:ser>
          <c:idx val="3"/>
          <c:order val="3"/>
          <c:tx>
            <c:strRef>
              <c:f>'6【Q42】'!$I$28</c:f>
              <c:strCache>
                <c:ptCount val="1"/>
                <c:pt idx="0">
                  <c:v>感じていない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'6【Q42】'!$I$36:$I$38</c:f>
              <c:numCache>
                <c:formatCode>"▼"0.0_ </c:formatCode>
                <c:ptCount val="3"/>
                <c:pt idx="0" formatCode="0.0_ ">
                  <c:v>8.1081081081081088</c:v>
                </c:pt>
                <c:pt idx="1">
                  <c:v>2.7322404371584699</c:v>
                </c:pt>
                <c:pt idx="2" formatCode="&quot;▲&quot;0.0_ ">
                  <c:v>21.052631578947366</c:v>
                </c:pt>
              </c:numCache>
            </c:numRef>
          </c:val>
          <c:extLst>
            <c:ext xmlns:c16="http://schemas.microsoft.com/office/drawing/2014/chart" uri="{C3380CC4-5D6E-409C-BE32-E72D297353CC}">
              <c16:uniqueId val="{00000003-6300-41AA-84BB-EA7095BFCE50}"/>
            </c:ext>
          </c:extLst>
        </c:ser>
        <c:dLbls>
          <c:showLegendKey val="0"/>
          <c:showVal val="0"/>
          <c:showCatName val="0"/>
          <c:showSerName val="0"/>
          <c:showPercent val="0"/>
          <c:showBubbleSize val="0"/>
        </c:dLbls>
        <c:gapWidth val="30"/>
        <c:overlap val="100"/>
        <c:axId val="425741176"/>
        <c:axId val="425744704"/>
      </c:barChart>
      <c:catAx>
        <c:axId val="425741176"/>
        <c:scaling>
          <c:orientation val="maxMin"/>
        </c:scaling>
        <c:delete val="1"/>
        <c:axPos val="l"/>
        <c:majorTickMark val="out"/>
        <c:minorTickMark val="none"/>
        <c:tickLblPos val="nextTo"/>
        <c:crossAx val="425744704"/>
        <c:crosses val="autoZero"/>
        <c:auto val="1"/>
        <c:lblAlgn val="ctr"/>
        <c:lblOffset val="100"/>
        <c:tickLblSkip val="3"/>
        <c:tickMarkSkip val="1"/>
        <c:noMultiLvlLbl val="0"/>
      </c:catAx>
      <c:valAx>
        <c:axId val="425744704"/>
        <c:scaling>
          <c:orientation val="minMax"/>
          <c:min val="0"/>
        </c:scaling>
        <c:delete val="1"/>
        <c:axPos val="t"/>
        <c:numFmt formatCode="0%" sourceLinked="1"/>
        <c:majorTickMark val="out"/>
        <c:minorTickMark val="none"/>
        <c:tickLblPos val="nextTo"/>
        <c:crossAx val="425741176"/>
        <c:crossesAt val="1"/>
        <c:crossBetween val="between"/>
      </c:valAx>
      <c:spPr>
        <a:noFill/>
        <a:ln w="25400">
          <a:noFill/>
        </a:ln>
      </c:spPr>
    </c:plotArea>
    <c:plotVisOnly val="1"/>
    <c:dispBlanksAs val="gap"/>
    <c:showDLblsOverMax val="0"/>
  </c:chart>
  <c:spPr>
    <a:noFill/>
    <a:ln w="25400">
      <a:noFill/>
    </a:ln>
  </c:sp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7584956310840892"/>
          <c:y val="9.2512852184156516E-2"/>
          <c:w val="0.49377069005614804"/>
          <c:h val="0.6620526038896799"/>
        </c:manualLayout>
      </c:layout>
      <c:barChart>
        <c:barDir val="bar"/>
        <c:grouping val="percentStacked"/>
        <c:varyColors val="0"/>
        <c:ser>
          <c:idx val="0"/>
          <c:order val="0"/>
          <c:tx>
            <c:strRef>
              <c:f>'6【Q42】'!$E$41</c:f>
              <c:strCache>
                <c:ptCount val="1"/>
                <c:pt idx="0">
                  <c:v>大いに感じている</c:v>
                </c:pt>
              </c:strCache>
            </c:strRef>
          </c:tx>
          <c:spPr>
            <a:solidFill>
              <a:srgbClr val="5B9BD5"/>
            </a:solidFill>
            <a:ln>
              <a:solidFill>
                <a:schemeClr val="accent1"/>
              </a:solidFill>
            </a:ln>
            <a:effectLst/>
          </c:spPr>
          <c:invertIfNegative val="0"/>
          <c:dLbls>
            <c:dLbl>
              <c:idx val="2"/>
              <c:layout>
                <c:manualLayout>
                  <c:x val="1.278538996661845E-2"/>
                  <c:y val="4.140154293873318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D2-4798-BAE1-66DB42C14113}"/>
                </c:ext>
              </c:extLst>
            </c:dLbl>
            <c:dLbl>
              <c:idx val="4"/>
              <c:delete val="1"/>
              <c:extLst>
                <c:ext xmlns:c15="http://schemas.microsoft.com/office/drawing/2012/chart" uri="{CE6537A1-D6FC-4f65-9D91-7224C49458BB}"/>
                <c:ext xmlns:c16="http://schemas.microsoft.com/office/drawing/2014/chart" uri="{C3380CC4-5D6E-409C-BE32-E72D297353CC}">
                  <c16:uniqueId val="{00000000-D7EB-40D6-B136-E8E904C602B5}"/>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'6【Q42】'!$C$42:$D$46</c:f>
              <c:strCache>
                <c:ptCount val="5"/>
                <c:pt idx="0">
                  <c:v>男性総合職　役割明確(n=170）</c:v>
                </c:pt>
                <c:pt idx="1">
                  <c:v>　　　　　　　　明確でない(n=66）</c:v>
                </c:pt>
                <c:pt idx="3">
                  <c:v>女性総合職　役割明確(n=183）</c:v>
                </c:pt>
                <c:pt idx="4">
                  <c:v>　　　　　　　　明確でない(n=76）</c:v>
                </c:pt>
              </c:strCache>
            </c:strRef>
          </c:cat>
          <c:val>
            <c:numRef>
              <c:f>'6【Q42】'!$E$42:$E$46</c:f>
              <c:numCache>
                <c:formatCode>0.0_);[Red]\(0.0\)</c:formatCode>
                <c:ptCount val="5"/>
                <c:pt idx="0">
                  <c:v>5.8823529411764701</c:v>
                </c:pt>
                <c:pt idx="1">
                  <c:v>1.5151515151515151</c:v>
                </c:pt>
                <c:pt idx="3">
                  <c:v>13.114754098360656</c:v>
                </c:pt>
                <c:pt idx="4">
                  <c:v>0</c:v>
                </c:pt>
              </c:numCache>
            </c:numRef>
          </c:val>
          <c:extLst>
            <c:ext xmlns:c16="http://schemas.microsoft.com/office/drawing/2014/chart" uri="{C3380CC4-5D6E-409C-BE32-E72D297353CC}">
              <c16:uniqueId val="{00000001-E0D2-4798-BAE1-66DB42C14113}"/>
            </c:ext>
          </c:extLst>
        </c:ser>
        <c:ser>
          <c:idx val="1"/>
          <c:order val="1"/>
          <c:tx>
            <c:strRef>
              <c:f>'6【Q42】'!$F$41</c:f>
              <c:strCache>
                <c:ptCount val="1"/>
                <c:pt idx="0">
                  <c:v>やや感じている</c:v>
                </c:pt>
              </c:strCache>
            </c:strRef>
          </c:tx>
          <c:spPr>
            <a:solidFill>
              <a:schemeClr val="accent1">
                <a:lumMod val="20000"/>
                <a:lumOff val="80000"/>
              </a:schemeClr>
            </a:solidFill>
            <a:ln>
              <a:solidFill>
                <a:schemeClr val="accent1"/>
              </a:solidFill>
            </a:ln>
            <a:effectLst/>
          </c:spPr>
          <c:invertIfNegative val="0"/>
          <c:dLbls>
            <c:dLbl>
              <c:idx val="1"/>
              <c:layout>
                <c:manualLayout>
                  <c:x val="1.3476879952678111E-2"/>
                  <c:y val="-4.40715938833090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0D2-4798-BAE1-66DB42C14113}"/>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'6【Q42】'!$C$42:$D$46</c:f>
              <c:strCache>
                <c:ptCount val="5"/>
                <c:pt idx="0">
                  <c:v>男性総合職　役割明確(n=170）</c:v>
                </c:pt>
                <c:pt idx="1">
                  <c:v>　　　　　　　　明確でない(n=66）</c:v>
                </c:pt>
                <c:pt idx="3">
                  <c:v>女性総合職　役割明確(n=183）</c:v>
                </c:pt>
                <c:pt idx="4">
                  <c:v>　　　　　　　　明確でない(n=76）</c:v>
                </c:pt>
              </c:strCache>
            </c:strRef>
          </c:cat>
          <c:val>
            <c:numRef>
              <c:f>'6【Q42】'!$F$42:$F$46</c:f>
              <c:numCache>
                <c:formatCode>0.0_);[Red]\(0.0\)</c:formatCode>
                <c:ptCount val="5"/>
                <c:pt idx="0">
                  <c:v>45.294117647058826</c:v>
                </c:pt>
                <c:pt idx="1">
                  <c:v>12.121212121212121</c:v>
                </c:pt>
                <c:pt idx="3">
                  <c:v>53.551912568306015</c:v>
                </c:pt>
                <c:pt idx="4">
                  <c:v>30.263157894736842</c:v>
                </c:pt>
              </c:numCache>
            </c:numRef>
          </c:val>
          <c:extLst>
            <c:ext xmlns:c16="http://schemas.microsoft.com/office/drawing/2014/chart" uri="{C3380CC4-5D6E-409C-BE32-E72D297353CC}">
              <c16:uniqueId val="{00000003-E0D2-4798-BAE1-66DB42C14113}"/>
            </c:ext>
          </c:extLst>
        </c:ser>
        <c:ser>
          <c:idx val="2"/>
          <c:order val="2"/>
          <c:tx>
            <c:strRef>
              <c:f>'6【Q42】'!$G$41</c:f>
              <c:strCache>
                <c:ptCount val="1"/>
                <c:pt idx="0">
                  <c:v>あまり感じていない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'6【Q42】'!$C$42:$D$46</c:f>
              <c:strCache>
                <c:ptCount val="5"/>
                <c:pt idx="0">
                  <c:v>男性総合職　役割明確(n=170）</c:v>
                </c:pt>
                <c:pt idx="1">
                  <c:v>　　　　　　　　明確でない(n=66）</c:v>
                </c:pt>
                <c:pt idx="3">
                  <c:v>女性総合職　役割明確(n=183）</c:v>
                </c:pt>
                <c:pt idx="4">
                  <c:v>　　　　　　　　明確でない(n=76）</c:v>
                </c:pt>
              </c:strCache>
            </c:strRef>
          </c:cat>
          <c:val>
            <c:numRef>
              <c:f>'6【Q42】'!$G$42:$G$46</c:f>
              <c:numCache>
                <c:formatCode>0.0_);[Red]\(0.0\)</c:formatCode>
                <c:ptCount val="5"/>
                <c:pt idx="0">
                  <c:v>40</c:v>
                </c:pt>
                <c:pt idx="1">
                  <c:v>53.030303030303031</c:v>
                </c:pt>
                <c:pt idx="3">
                  <c:v>30.601092896174865</c:v>
                </c:pt>
                <c:pt idx="4">
                  <c:v>48.684210526315788</c:v>
                </c:pt>
              </c:numCache>
            </c:numRef>
          </c:val>
          <c:extLst>
            <c:ext xmlns:c16="http://schemas.microsoft.com/office/drawing/2014/chart" uri="{C3380CC4-5D6E-409C-BE32-E72D297353CC}">
              <c16:uniqueId val="{00000004-E0D2-4798-BAE1-66DB42C14113}"/>
            </c:ext>
          </c:extLst>
        </c:ser>
        <c:ser>
          <c:idx val="3"/>
          <c:order val="3"/>
          <c:tx>
            <c:strRef>
              <c:f>'6【Q42】'!$H$41</c:f>
              <c:strCache>
                <c:ptCount val="1"/>
                <c:pt idx="0">
                  <c:v>感じていない</c:v>
                </c:pt>
              </c:strCache>
            </c:strRef>
          </c:tx>
          <c:spPr>
            <a:pattFill prst="pct20">
              <a:fgClr>
                <a:srgbClr val="5B9BD5">
                  <a:lumMod val="75000"/>
                </a:srgbClr>
              </a:fgClr>
              <a:bgClr>
                <a:sysClr val="window" lastClr="FFFFFF"/>
              </a:bgClr>
            </a:pattFill>
            <a:ln>
              <a:solidFill>
                <a:srgbClr val="5B9BD5"/>
              </a:solid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'6【Q42】'!$C$42:$D$46</c:f>
              <c:strCache>
                <c:ptCount val="5"/>
                <c:pt idx="0">
                  <c:v>男性総合職　役割明確(n=170）</c:v>
                </c:pt>
                <c:pt idx="1">
                  <c:v>　　　　　　　　明確でない(n=66）</c:v>
                </c:pt>
                <c:pt idx="3">
                  <c:v>女性総合職　役割明確(n=183）</c:v>
                </c:pt>
                <c:pt idx="4">
                  <c:v>　　　　　　　　明確でない(n=76）</c:v>
                </c:pt>
              </c:strCache>
            </c:strRef>
          </c:cat>
          <c:val>
            <c:numRef>
              <c:f>'6【Q42】'!$H$42:$H$46</c:f>
              <c:numCache>
                <c:formatCode>0.0_);[Red]\(0.0\)</c:formatCode>
                <c:ptCount val="5"/>
                <c:pt idx="0">
                  <c:v>8.8235294117647065</c:v>
                </c:pt>
                <c:pt idx="1">
                  <c:v>33.333333333333329</c:v>
                </c:pt>
                <c:pt idx="3">
                  <c:v>2.7322404371584699</c:v>
                </c:pt>
                <c:pt idx="4">
                  <c:v>21.052631578947366</c:v>
                </c:pt>
              </c:numCache>
            </c:numRef>
          </c:val>
          <c:extLst>
            <c:ext xmlns:c16="http://schemas.microsoft.com/office/drawing/2014/chart" uri="{C3380CC4-5D6E-409C-BE32-E72D297353CC}">
              <c16:uniqueId val="{00000005-E0D2-4798-BAE1-66DB42C14113}"/>
            </c:ext>
          </c:extLst>
        </c:ser>
        <c:dLbls>
          <c:showLegendKey val="0"/>
          <c:showVal val="0"/>
          <c:showCatName val="0"/>
          <c:showSerName val="0"/>
          <c:showPercent val="0"/>
          <c:showBubbleSize val="0"/>
        </c:dLbls>
        <c:gapWidth val="150"/>
        <c:overlap val="100"/>
        <c:axId val="425745096"/>
        <c:axId val="425743920"/>
      </c:barChart>
      <c:catAx>
        <c:axId val="42574509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425743920"/>
        <c:crosses val="autoZero"/>
        <c:auto val="1"/>
        <c:lblAlgn val="ctr"/>
        <c:lblOffset val="100"/>
        <c:noMultiLvlLbl val="0"/>
      </c:catAx>
      <c:valAx>
        <c:axId val="42574392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425745096"/>
        <c:crosses val="autoZero"/>
        <c:crossBetween val="between"/>
        <c:majorUnit val="0.2"/>
      </c:valAx>
      <c:spPr>
        <a:noFill/>
        <a:ln>
          <a:noFill/>
        </a:ln>
        <a:effectLst/>
      </c:spPr>
    </c:plotArea>
    <c:legend>
      <c:legendPos val="b"/>
      <c:layout>
        <c:manualLayout>
          <c:xMode val="edge"/>
          <c:yMode val="edge"/>
          <c:x val="0.16632007707897273"/>
          <c:y val="0.77028936714072493"/>
          <c:w val="0.8147176982624007"/>
          <c:h val="0.18919086994561768"/>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baseline="0">
          <a:solidFill>
            <a:sysClr val="windowText" lastClr="000000"/>
          </a:solidFill>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234222511385816"/>
          <c:y val="9.5302325986913322E-2"/>
          <c:w val="0.75526244544939547"/>
          <c:h val="0.577546459434364"/>
        </c:manualLayout>
      </c:layout>
      <c:barChart>
        <c:barDir val="bar"/>
        <c:grouping val="percentStacked"/>
        <c:varyColors val="0"/>
        <c:ser>
          <c:idx val="0"/>
          <c:order val="0"/>
          <c:tx>
            <c:strRef>
              <c:f>'Q15個人年収 グラフ'!$E$20</c:f>
              <c:strCache>
                <c:ptCount val="1"/>
                <c:pt idx="0">
                  <c:v>～400万円未満</c:v>
                </c:pt>
              </c:strCache>
            </c:strRef>
          </c:tx>
          <c:spPr>
            <a:solidFill>
              <a:schemeClr val="accent1"/>
            </a:solidFill>
            <a:ln>
              <a:solidFill>
                <a:schemeClr val="accent1"/>
              </a:solid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'Q15個人年収 グラフ'!$F$19:$G$19</c:f>
              <c:strCache>
                <c:ptCount val="2"/>
                <c:pt idx="0">
                  <c:v>総合職男性(n=205)</c:v>
                </c:pt>
                <c:pt idx="1">
                  <c:v>総合職女性(n=221)</c:v>
                </c:pt>
              </c:strCache>
            </c:strRef>
          </c:cat>
          <c:val>
            <c:numRef>
              <c:f>'Q15個人年収 グラフ'!$F$20:$G$20</c:f>
              <c:numCache>
                <c:formatCode>0.0_ </c:formatCode>
                <c:ptCount val="2"/>
                <c:pt idx="0">
                  <c:v>6.3414634146341466</c:v>
                </c:pt>
                <c:pt idx="1">
                  <c:v>41.628959276018101</c:v>
                </c:pt>
              </c:numCache>
            </c:numRef>
          </c:val>
          <c:extLst>
            <c:ext xmlns:c16="http://schemas.microsoft.com/office/drawing/2014/chart" uri="{C3380CC4-5D6E-409C-BE32-E72D297353CC}">
              <c16:uniqueId val="{00000000-27CE-4E1F-80DB-736FDD5A6338}"/>
            </c:ext>
          </c:extLst>
        </c:ser>
        <c:ser>
          <c:idx val="1"/>
          <c:order val="1"/>
          <c:tx>
            <c:strRef>
              <c:f>'Q15個人年収 グラフ'!$E$21</c:f>
              <c:strCache>
                <c:ptCount val="1"/>
                <c:pt idx="0">
                  <c:v>～600万円未満</c:v>
                </c:pt>
              </c:strCache>
            </c:strRef>
          </c:tx>
          <c:spPr>
            <a:solidFill>
              <a:schemeClr val="accent1">
                <a:lumMod val="40000"/>
                <a:lumOff val="60000"/>
              </a:schemeClr>
            </a:solidFill>
            <a:ln>
              <a:solidFill>
                <a:schemeClr val="accent1"/>
              </a:solid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'Q15個人年収 グラフ'!$F$19:$G$19</c:f>
              <c:strCache>
                <c:ptCount val="2"/>
                <c:pt idx="0">
                  <c:v>総合職男性(n=205)</c:v>
                </c:pt>
                <c:pt idx="1">
                  <c:v>総合職女性(n=221)</c:v>
                </c:pt>
              </c:strCache>
            </c:strRef>
          </c:cat>
          <c:val>
            <c:numRef>
              <c:f>'Q15個人年収 グラフ'!$F$21:$G$21</c:f>
              <c:numCache>
                <c:formatCode>0.0_ </c:formatCode>
                <c:ptCount val="2"/>
                <c:pt idx="0">
                  <c:v>26.341463414634148</c:v>
                </c:pt>
                <c:pt idx="1">
                  <c:v>29.411764705882355</c:v>
                </c:pt>
              </c:numCache>
            </c:numRef>
          </c:val>
          <c:extLst>
            <c:ext xmlns:c16="http://schemas.microsoft.com/office/drawing/2014/chart" uri="{C3380CC4-5D6E-409C-BE32-E72D297353CC}">
              <c16:uniqueId val="{00000001-27CE-4E1F-80DB-736FDD5A6338}"/>
            </c:ext>
          </c:extLst>
        </c:ser>
        <c:ser>
          <c:idx val="2"/>
          <c:order val="2"/>
          <c:tx>
            <c:strRef>
              <c:f>'Q15個人年収 グラフ'!$E$22</c:f>
              <c:strCache>
                <c:ptCount val="1"/>
                <c:pt idx="0">
                  <c:v>～900万円未満</c:v>
                </c:pt>
              </c:strCache>
            </c:strRef>
          </c:tx>
          <c:spPr>
            <a:solidFill>
              <a:schemeClr val="bg1"/>
            </a:solidFill>
            <a:ln>
              <a:solidFill>
                <a:schemeClr val="accent1"/>
              </a:solid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'Q15個人年収 グラフ'!$F$19:$G$19</c:f>
              <c:strCache>
                <c:ptCount val="2"/>
                <c:pt idx="0">
                  <c:v>総合職男性(n=205)</c:v>
                </c:pt>
                <c:pt idx="1">
                  <c:v>総合職女性(n=221)</c:v>
                </c:pt>
              </c:strCache>
            </c:strRef>
          </c:cat>
          <c:val>
            <c:numRef>
              <c:f>'Q15個人年収 グラフ'!$F$22:$G$22</c:f>
              <c:numCache>
                <c:formatCode>0.0_ </c:formatCode>
                <c:ptCount val="2"/>
                <c:pt idx="0">
                  <c:v>48.780487804878049</c:v>
                </c:pt>
                <c:pt idx="1">
                  <c:v>21.266968325791854</c:v>
                </c:pt>
              </c:numCache>
            </c:numRef>
          </c:val>
          <c:extLst>
            <c:ext xmlns:c16="http://schemas.microsoft.com/office/drawing/2014/chart" uri="{C3380CC4-5D6E-409C-BE32-E72D297353CC}">
              <c16:uniqueId val="{00000002-27CE-4E1F-80DB-736FDD5A6338}"/>
            </c:ext>
          </c:extLst>
        </c:ser>
        <c:ser>
          <c:idx val="3"/>
          <c:order val="3"/>
          <c:tx>
            <c:strRef>
              <c:f>'Q15個人年収 グラフ'!$E$23</c:f>
              <c:strCache>
                <c:ptCount val="1"/>
                <c:pt idx="0">
                  <c:v>900万円以上</c:v>
                </c:pt>
              </c:strCache>
            </c:strRef>
          </c:tx>
          <c:spPr>
            <a:pattFill prst="pct20">
              <a:fgClr>
                <a:schemeClr val="accent1"/>
              </a:fgClr>
              <a:bgClr>
                <a:schemeClr val="bg1"/>
              </a:bgClr>
            </a:pattFill>
            <a:ln>
              <a:solidFill>
                <a:schemeClr val="accent1"/>
              </a:solid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'Q15個人年収 グラフ'!$F$19:$G$19</c:f>
              <c:strCache>
                <c:ptCount val="2"/>
                <c:pt idx="0">
                  <c:v>総合職男性(n=205)</c:v>
                </c:pt>
                <c:pt idx="1">
                  <c:v>総合職女性(n=221)</c:v>
                </c:pt>
              </c:strCache>
            </c:strRef>
          </c:cat>
          <c:val>
            <c:numRef>
              <c:f>'Q15個人年収 グラフ'!$F$23:$G$23</c:f>
              <c:numCache>
                <c:formatCode>0.0_ </c:formatCode>
                <c:ptCount val="2"/>
                <c:pt idx="0">
                  <c:v>18.536585365853657</c:v>
                </c:pt>
                <c:pt idx="1">
                  <c:v>7.6923076923076925</c:v>
                </c:pt>
              </c:numCache>
            </c:numRef>
          </c:val>
          <c:extLst>
            <c:ext xmlns:c16="http://schemas.microsoft.com/office/drawing/2014/chart" uri="{C3380CC4-5D6E-409C-BE32-E72D297353CC}">
              <c16:uniqueId val="{00000003-27CE-4E1F-80DB-736FDD5A6338}"/>
            </c:ext>
          </c:extLst>
        </c:ser>
        <c:dLbls>
          <c:showLegendKey val="0"/>
          <c:showVal val="0"/>
          <c:showCatName val="0"/>
          <c:showSerName val="0"/>
          <c:showPercent val="0"/>
          <c:showBubbleSize val="0"/>
        </c:dLbls>
        <c:gapWidth val="150"/>
        <c:overlap val="100"/>
        <c:axId val="1128670495"/>
        <c:axId val="1128670911"/>
      </c:barChart>
      <c:catAx>
        <c:axId val="112867049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128670911"/>
        <c:crosses val="autoZero"/>
        <c:auto val="1"/>
        <c:lblAlgn val="ctr"/>
        <c:lblOffset val="100"/>
        <c:noMultiLvlLbl val="0"/>
      </c:catAx>
      <c:valAx>
        <c:axId val="1128670911"/>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128670495"/>
        <c:crosses val="autoZero"/>
        <c:crossBetween val="between"/>
        <c:majorUnit val="0.2"/>
      </c:valAx>
      <c:spPr>
        <a:noFill/>
        <a:ln>
          <a:noFill/>
        </a:ln>
        <a:effectLst/>
      </c:spPr>
    </c:plotArea>
    <c:legend>
      <c:legendPos val="b"/>
      <c:layout>
        <c:manualLayout>
          <c:xMode val="edge"/>
          <c:yMode val="edge"/>
          <c:x val="0.22985696082905235"/>
          <c:y val="0.69130323272511152"/>
          <c:w val="0.65475346782111044"/>
          <c:h val="6.8788952325042396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noFill/>
    <a:ln w="9525" cap="flat" cmpd="sng" algn="ctr">
      <a:noFill/>
      <a:round/>
    </a:ln>
    <a:effectLst/>
  </c:spPr>
  <c:txPr>
    <a:bodyPr/>
    <a:lstStyle/>
    <a:p>
      <a:pPr>
        <a:defRPr baseline="0">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9.9750623441396506E-3"/>
          <c:y val="5.1340739941753859E-2"/>
          <c:w val="0.98130709970480623"/>
          <c:h val="0.9144126847157804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'45【Q39】'!$F$30:$S$30</c:f>
              <c:numCache>
                <c:formatCode>0.0_ </c:formatCode>
                <c:ptCount val="14"/>
                <c:pt idx="0">
                  <c:v>29.943502824858758</c:v>
                </c:pt>
                <c:pt idx="1">
                  <c:v>48.022598870056498</c:v>
                </c:pt>
                <c:pt idx="2">
                  <c:v>31.073446327683619</c:v>
                </c:pt>
                <c:pt idx="3">
                  <c:v>4.5197740112994351</c:v>
                </c:pt>
                <c:pt idx="4">
                  <c:v>7.9096045197740121</c:v>
                </c:pt>
                <c:pt idx="5">
                  <c:v>11.299435028248588</c:v>
                </c:pt>
                <c:pt idx="6">
                  <c:v>18.64406779661017</c:v>
                </c:pt>
                <c:pt idx="7">
                  <c:v>2.8248587570621471</c:v>
                </c:pt>
                <c:pt idx="8">
                  <c:v>16.949152542372879</c:v>
                </c:pt>
                <c:pt idx="9">
                  <c:v>7.9096045197740121</c:v>
                </c:pt>
                <c:pt idx="10">
                  <c:v>26.55367231638418</c:v>
                </c:pt>
                <c:pt idx="11">
                  <c:v>37.288135593220339</c:v>
                </c:pt>
                <c:pt idx="12">
                  <c:v>2.8248587570621471</c:v>
                </c:pt>
                <c:pt idx="13">
                  <c:v>1.6949152542372881</c:v>
                </c:pt>
              </c:numCache>
            </c:numRef>
          </c:val>
          <c:extLst>
            <c:ext xmlns:c16="http://schemas.microsoft.com/office/drawing/2014/chart" uri="{C3380CC4-5D6E-409C-BE32-E72D297353CC}">
              <c16:uniqueId val="{00000005-3E48-46A7-BB43-FFD19793DDD9}"/>
            </c:ext>
          </c:extLst>
        </c:ser>
        <c:dLbls>
          <c:showLegendKey val="0"/>
          <c:showVal val="0"/>
          <c:showCatName val="0"/>
          <c:showSerName val="0"/>
          <c:showPercent val="0"/>
          <c:showBubbleSize val="0"/>
        </c:dLbls>
        <c:gapWidth val="60"/>
        <c:overlap val="-50"/>
        <c:axId val="425745488"/>
        <c:axId val="425740392"/>
      </c:barChart>
      <c:catAx>
        <c:axId val="425745488"/>
        <c:scaling>
          <c:orientation val="minMax"/>
        </c:scaling>
        <c:delete val="1"/>
        <c:axPos val="b"/>
        <c:numFmt formatCode="General" sourceLinked="1"/>
        <c:majorTickMark val="out"/>
        <c:minorTickMark val="none"/>
        <c:tickLblPos val="nextTo"/>
        <c:crossAx val="425740392"/>
        <c:crosses val="autoZero"/>
        <c:auto val="1"/>
        <c:lblAlgn val="ctr"/>
        <c:lblOffset val="100"/>
        <c:noMultiLvlLbl val="0"/>
      </c:catAx>
      <c:valAx>
        <c:axId val="425740392"/>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2574548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9.9750623441396506E-3"/>
          <c:y val="5.1340739941753859E-2"/>
          <c:w val="0.98130709970480623"/>
          <c:h val="0.9144126847157804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'46【Q40】'!$F$30:$S$30</c:f>
              <c:numCache>
                <c:formatCode>0.0_ </c:formatCode>
                <c:ptCount val="14"/>
                <c:pt idx="0">
                  <c:v>22.012578616352201</c:v>
                </c:pt>
                <c:pt idx="1">
                  <c:v>39.308176100628934</c:v>
                </c:pt>
                <c:pt idx="2">
                  <c:v>6.9182389937106921</c:v>
                </c:pt>
                <c:pt idx="3">
                  <c:v>11.635220125786164</c:v>
                </c:pt>
                <c:pt idx="4">
                  <c:v>11.0062893081761</c:v>
                </c:pt>
                <c:pt idx="5">
                  <c:v>15.09433962264151</c:v>
                </c:pt>
                <c:pt idx="6">
                  <c:v>35.220125786163521</c:v>
                </c:pt>
                <c:pt idx="7">
                  <c:v>24.213836477987421</c:v>
                </c:pt>
                <c:pt idx="8">
                  <c:v>16.981132075471699</c:v>
                </c:pt>
                <c:pt idx="9">
                  <c:v>25.157232704402517</c:v>
                </c:pt>
                <c:pt idx="10">
                  <c:v>19.811320754716981</c:v>
                </c:pt>
                <c:pt idx="11">
                  <c:v>16.666666666666664</c:v>
                </c:pt>
                <c:pt idx="12">
                  <c:v>4.716981132075472</c:v>
                </c:pt>
                <c:pt idx="13">
                  <c:v>5.6603773584905666</c:v>
                </c:pt>
              </c:numCache>
            </c:numRef>
          </c:val>
          <c:extLst>
            <c:ext xmlns:c16="http://schemas.microsoft.com/office/drawing/2014/chart" uri="{C3380CC4-5D6E-409C-BE32-E72D297353CC}">
              <c16:uniqueId val="{00000005-94A7-4E06-9D97-F1C1250BF34C}"/>
            </c:ext>
          </c:extLst>
        </c:ser>
        <c:dLbls>
          <c:showLegendKey val="0"/>
          <c:showVal val="0"/>
          <c:showCatName val="0"/>
          <c:showSerName val="0"/>
          <c:showPercent val="0"/>
          <c:showBubbleSize val="0"/>
        </c:dLbls>
        <c:gapWidth val="60"/>
        <c:overlap val="-50"/>
        <c:axId val="425742744"/>
        <c:axId val="425745880"/>
      </c:barChart>
      <c:catAx>
        <c:axId val="425742744"/>
        <c:scaling>
          <c:orientation val="minMax"/>
        </c:scaling>
        <c:delete val="1"/>
        <c:axPos val="b"/>
        <c:numFmt formatCode="General" sourceLinked="1"/>
        <c:majorTickMark val="out"/>
        <c:minorTickMark val="none"/>
        <c:tickLblPos val="nextTo"/>
        <c:crossAx val="425745880"/>
        <c:crosses val="autoZero"/>
        <c:auto val="1"/>
        <c:lblAlgn val="ctr"/>
        <c:lblOffset val="100"/>
        <c:noMultiLvlLbl val="0"/>
      </c:catAx>
      <c:valAx>
        <c:axId val="425745880"/>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25742744"/>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'47【Q41】'!$F$30:$I$30</c:f>
              <c:numCache>
                <c:formatCode>0.0_ </c:formatCode>
                <c:ptCount val="4"/>
                <c:pt idx="0">
                  <c:v>11.91919191919192</c:v>
                </c:pt>
                <c:pt idx="1">
                  <c:v>45.858585858585862</c:v>
                </c:pt>
                <c:pt idx="2">
                  <c:v>31.91919191919192</c:v>
                </c:pt>
                <c:pt idx="3">
                  <c:v>10.303030303030303</c:v>
                </c:pt>
              </c:numCache>
            </c:numRef>
          </c:val>
          <c:extLst>
            <c:ext xmlns:c16="http://schemas.microsoft.com/office/drawing/2014/chart" uri="{C3380CC4-5D6E-409C-BE32-E72D297353CC}">
              <c16:uniqueId val="{00000005-E9BA-4E99-95EE-2B6B066F49AB}"/>
            </c:ext>
          </c:extLst>
        </c:ser>
        <c:dLbls>
          <c:showLegendKey val="0"/>
          <c:showVal val="0"/>
          <c:showCatName val="0"/>
          <c:showSerName val="0"/>
          <c:showPercent val="0"/>
          <c:showBubbleSize val="0"/>
        </c:dLbls>
        <c:gapWidth val="60"/>
        <c:overlap val="-50"/>
        <c:axId val="425740784"/>
        <c:axId val="425739608"/>
      </c:barChart>
      <c:catAx>
        <c:axId val="425740784"/>
        <c:scaling>
          <c:orientation val="minMax"/>
        </c:scaling>
        <c:delete val="1"/>
        <c:axPos val="b"/>
        <c:numFmt formatCode="General" sourceLinked="1"/>
        <c:majorTickMark val="out"/>
        <c:minorTickMark val="none"/>
        <c:tickLblPos val="nextTo"/>
        <c:crossAx val="425739608"/>
        <c:crosses val="autoZero"/>
        <c:auto val="1"/>
        <c:lblAlgn val="ctr"/>
        <c:lblOffset val="100"/>
        <c:noMultiLvlLbl val="0"/>
      </c:catAx>
      <c:valAx>
        <c:axId val="425739608"/>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25740784"/>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63513826555157249"/>
          <c:w val="0.93756915578227862"/>
          <c:h val="0.28533683226687756"/>
        </c:manualLayout>
      </c:layout>
      <c:barChart>
        <c:barDir val="bar"/>
        <c:grouping val="percentStacked"/>
        <c:varyColors val="0"/>
        <c:ser>
          <c:idx val="0"/>
          <c:order val="0"/>
          <c:tx>
            <c:strRef>
              <c:f>'47【Q41】'!$F$28</c:f>
              <c:strCache>
                <c:ptCount val="1"/>
                <c:pt idx="0">
                  <c:v>十分発揮できている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'47【Q41】'!$F$30:$F$32</c:f>
              <c:numCache>
                <c:formatCode>0.0_ </c:formatCode>
                <c:ptCount val="3"/>
                <c:pt idx="0">
                  <c:v>11.91919191919192</c:v>
                </c:pt>
                <c:pt idx="1">
                  <c:v>10.16949152542373</c:v>
                </c:pt>
                <c:pt idx="2">
                  <c:v>13.513513513513514</c:v>
                </c:pt>
              </c:numCache>
            </c:numRef>
          </c:val>
          <c:extLst>
            <c:ext xmlns:c16="http://schemas.microsoft.com/office/drawing/2014/chart" uri="{C3380CC4-5D6E-409C-BE32-E72D297353CC}">
              <c16:uniqueId val="{00000001-ED40-47F2-9BE4-A2786F5A3C19}"/>
            </c:ext>
          </c:extLst>
        </c:ser>
        <c:ser>
          <c:idx val="1"/>
          <c:order val="1"/>
          <c:tx>
            <c:strRef>
              <c:f>'47【Q41】'!$G$28</c:f>
              <c:strCache>
                <c:ptCount val="1"/>
                <c:pt idx="0">
                  <c:v>やや発揮できている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'47【Q41】'!$G$30:$G$32</c:f>
              <c:numCache>
                <c:formatCode>0.0_ </c:formatCode>
                <c:ptCount val="3"/>
                <c:pt idx="0">
                  <c:v>45.858585858585862</c:v>
                </c:pt>
                <c:pt idx="1">
                  <c:v>44.067796610169488</c:v>
                </c:pt>
                <c:pt idx="2">
                  <c:v>47.490347490347489</c:v>
                </c:pt>
              </c:numCache>
            </c:numRef>
          </c:val>
          <c:extLst>
            <c:ext xmlns:c16="http://schemas.microsoft.com/office/drawing/2014/chart" uri="{C3380CC4-5D6E-409C-BE32-E72D297353CC}">
              <c16:uniqueId val="{00000002-ED40-47F2-9BE4-A2786F5A3C19}"/>
            </c:ext>
          </c:extLst>
        </c:ser>
        <c:ser>
          <c:idx val="2"/>
          <c:order val="2"/>
          <c:tx>
            <c:strRef>
              <c:f>'47【Q41】'!$H$28</c:f>
              <c:strCache>
                <c:ptCount val="1"/>
                <c:pt idx="0">
                  <c:v>あまり発揮できていない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'47【Q41】'!$H$30:$H$32</c:f>
              <c:numCache>
                <c:formatCode>0.0_ </c:formatCode>
                <c:ptCount val="3"/>
                <c:pt idx="0">
                  <c:v>31.91919191919192</c:v>
                </c:pt>
                <c:pt idx="1">
                  <c:v>33.050847457627121</c:v>
                </c:pt>
                <c:pt idx="2">
                  <c:v>30.888030888030887</c:v>
                </c:pt>
              </c:numCache>
            </c:numRef>
          </c:val>
          <c:extLst>
            <c:ext xmlns:c16="http://schemas.microsoft.com/office/drawing/2014/chart" uri="{C3380CC4-5D6E-409C-BE32-E72D297353CC}">
              <c16:uniqueId val="{00000003-ED40-47F2-9BE4-A2786F5A3C19}"/>
            </c:ext>
          </c:extLst>
        </c:ser>
        <c:ser>
          <c:idx val="3"/>
          <c:order val="3"/>
          <c:tx>
            <c:strRef>
              <c:f>'47【Q41】'!$I$28</c:f>
              <c:strCache>
                <c:ptCount val="1"/>
                <c:pt idx="0">
                  <c:v>発揮できていない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'47【Q41】'!$I$30:$I$32</c:f>
              <c:numCache>
                <c:formatCode>0.0_ </c:formatCode>
                <c:ptCount val="3"/>
                <c:pt idx="0">
                  <c:v>10.303030303030303</c:v>
                </c:pt>
                <c:pt idx="1">
                  <c:v>12.711864406779661</c:v>
                </c:pt>
                <c:pt idx="2">
                  <c:v>8.1081081081081088</c:v>
                </c:pt>
              </c:numCache>
            </c:numRef>
          </c:val>
          <c:extLst>
            <c:ext xmlns:c16="http://schemas.microsoft.com/office/drawing/2014/chart" uri="{C3380CC4-5D6E-409C-BE32-E72D297353CC}">
              <c16:uniqueId val="{00000004-ED40-47F2-9BE4-A2786F5A3C19}"/>
            </c:ext>
          </c:extLst>
        </c:ser>
        <c:dLbls>
          <c:showLegendKey val="0"/>
          <c:showVal val="0"/>
          <c:showCatName val="0"/>
          <c:showSerName val="0"/>
          <c:showPercent val="0"/>
          <c:showBubbleSize val="0"/>
        </c:dLbls>
        <c:gapWidth val="30"/>
        <c:overlap val="100"/>
        <c:axId val="425741568"/>
        <c:axId val="425743136"/>
      </c:barChart>
      <c:catAx>
        <c:axId val="425741568"/>
        <c:scaling>
          <c:orientation val="maxMin"/>
        </c:scaling>
        <c:delete val="1"/>
        <c:axPos val="l"/>
        <c:majorTickMark val="out"/>
        <c:minorTickMark val="none"/>
        <c:tickLblPos val="nextTo"/>
        <c:crossAx val="425743136"/>
        <c:crosses val="autoZero"/>
        <c:auto val="1"/>
        <c:lblAlgn val="ctr"/>
        <c:lblOffset val="100"/>
        <c:tickLblSkip val="3"/>
        <c:tickMarkSkip val="1"/>
        <c:noMultiLvlLbl val="0"/>
      </c:catAx>
      <c:valAx>
        <c:axId val="425743136"/>
        <c:scaling>
          <c:orientation val="minMax"/>
          <c:min val="0"/>
        </c:scaling>
        <c:delete val="1"/>
        <c:axPos val="t"/>
        <c:numFmt formatCode="0%" sourceLinked="1"/>
        <c:majorTickMark val="out"/>
        <c:minorTickMark val="none"/>
        <c:tickLblPos val="nextTo"/>
        <c:crossAx val="425741568"/>
        <c:crossesAt val="1"/>
        <c:crossBetween val="between"/>
      </c:valAx>
      <c:spPr>
        <a:noFill/>
        <a:ln w="25400">
          <a:noFill/>
        </a:ln>
      </c:spPr>
    </c:plotArea>
    <c:legend>
      <c:legendPos val="t"/>
      <c:layout>
        <c:manualLayout>
          <c:xMode val="edge"/>
          <c:yMode val="edge"/>
          <c:x val="0.1497908135756742"/>
          <c:y val="0.41884983876679899"/>
          <c:w val="0.66233523490129631"/>
          <c:h val="0.14642376672292942"/>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274207407407407"/>
          <c:y val="0.21517470472440944"/>
          <c:w val="0.79279999999999995"/>
          <c:h val="0.6181586286089239"/>
        </c:manualLayout>
      </c:layout>
      <c:barChart>
        <c:barDir val="bar"/>
        <c:grouping val="percentStacked"/>
        <c:varyColors val="0"/>
        <c:ser>
          <c:idx val="0"/>
          <c:order val="0"/>
          <c:tx>
            <c:strRef>
              <c:f>'47【Q41】'!$D$34</c:f>
              <c:strCache>
                <c:ptCount val="1"/>
                <c:pt idx="0">
                  <c:v>十分発揮できている</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'47【Q41】'!$C$35:$C$36</c:f>
              <c:strCache>
                <c:ptCount val="2"/>
                <c:pt idx="0">
                  <c:v>男性総合職(n=236)</c:v>
                </c:pt>
                <c:pt idx="1">
                  <c:v>女性総合職(n=259)</c:v>
                </c:pt>
              </c:strCache>
            </c:strRef>
          </c:cat>
          <c:val>
            <c:numRef>
              <c:f>'47【Q41】'!$D$35:$D$36</c:f>
              <c:numCache>
                <c:formatCode>0.0_ </c:formatCode>
                <c:ptCount val="2"/>
                <c:pt idx="0">
                  <c:v>10.16949152542373</c:v>
                </c:pt>
                <c:pt idx="1">
                  <c:v>13.513513513513514</c:v>
                </c:pt>
              </c:numCache>
            </c:numRef>
          </c:val>
          <c:extLst>
            <c:ext xmlns:c16="http://schemas.microsoft.com/office/drawing/2014/chart" uri="{C3380CC4-5D6E-409C-BE32-E72D297353CC}">
              <c16:uniqueId val="{00000000-58CE-4303-882A-3E319AAB7928}"/>
            </c:ext>
          </c:extLst>
        </c:ser>
        <c:ser>
          <c:idx val="1"/>
          <c:order val="1"/>
          <c:tx>
            <c:strRef>
              <c:f>'47【Q41】'!$E$34</c:f>
              <c:strCache>
                <c:ptCount val="1"/>
                <c:pt idx="0">
                  <c:v>やや発揮できている</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'47【Q41】'!$C$35:$C$36</c:f>
              <c:strCache>
                <c:ptCount val="2"/>
                <c:pt idx="0">
                  <c:v>男性総合職(n=236)</c:v>
                </c:pt>
                <c:pt idx="1">
                  <c:v>女性総合職(n=259)</c:v>
                </c:pt>
              </c:strCache>
            </c:strRef>
          </c:cat>
          <c:val>
            <c:numRef>
              <c:f>'47【Q41】'!$E$35:$E$36</c:f>
              <c:numCache>
                <c:formatCode>0.0_ </c:formatCode>
                <c:ptCount val="2"/>
                <c:pt idx="0">
                  <c:v>44.067796610169488</c:v>
                </c:pt>
                <c:pt idx="1">
                  <c:v>47.490347490347489</c:v>
                </c:pt>
              </c:numCache>
            </c:numRef>
          </c:val>
          <c:extLst>
            <c:ext xmlns:c16="http://schemas.microsoft.com/office/drawing/2014/chart" uri="{C3380CC4-5D6E-409C-BE32-E72D297353CC}">
              <c16:uniqueId val="{00000001-58CE-4303-882A-3E319AAB7928}"/>
            </c:ext>
          </c:extLst>
        </c:ser>
        <c:ser>
          <c:idx val="2"/>
          <c:order val="2"/>
          <c:tx>
            <c:strRef>
              <c:f>'47【Q41】'!$F$34</c:f>
              <c:strCache>
                <c:ptCount val="1"/>
                <c:pt idx="0">
                  <c:v>あまり発揮できていない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'47【Q41】'!$C$35:$C$36</c:f>
              <c:strCache>
                <c:ptCount val="2"/>
                <c:pt idx="0">
                  <c:v>男性総合職(n=236)</c:v>
                </c:pt>
                <c:pt idx="1">
                  <c:v>女性総合職(n=259)</c:v>
                </c:pt>
              </c:strCache>
            </c:strRef>
          </c:cat>
          <c:val>
            <c:numRef>
              <c:f>'47【Q41】'!$F$35:$F$36</c:f>
              <c:numCache>
                <c:formatCode>0.0_ </c:formatCode>
                <c:ptCount val="2"/>
                <c:pt idx="0">
                  <c:v>33.050847457627121</c:v>
                </c:pt>
                <c:pt idx="1">
                  <c:v>30.888030888030887</c:v>
                </c:pt>
              </c:numCache>
            </c:numRef>
          </c:val>
          <c:extLst>
            <c:ext xmlns:c16="http://schemas.microsoft.com/office/drawing/2014/chart" uri="{C3380CC4-5D6E-409C-BE32-E72D297353CC}">
              <c16:uniqueId val="{00000002-58CE-4303-882A-3E319AAB7928}"/>
            </c:ext>
          </c:extLst>
        </c:ser>
        <c:ser>
          <c:idx val="3"/>
          <c:order val="3"/>
          <c:tx>
            <c:strRef>
              <c:f>'47【Q41】'!$G$34</c:f>
              <c:strCache>
                <c:ptCount val="1"/>
                <c:pt idx="0">
                  <c:v>発揮できていない</c:v>
                </c:pt>
              </c:strCache>
            </c:strRef>
          </c:tx>
          <c:spPr>
            <a:pattFill prst="pct20">
              <a:fgClr>
                <a:srgbClr val="5B9BD5">
                  <a:lumMod val="75000"/>
                </a:srgbClr>
              </a:fgClr>
              <a:bgClr>
                <a:sysClr val="window" lastClr="FFFFFF"/>
              </a:bgClr>
            </a:patt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'47【Q41】'!$C$35:$C$36</c:f>
              <c:strCache>
                <c:ptCount val="2"/>
                <c:pt idx="0">
                  <c:v>男性総合職(n=236)</c:v>
                </c:pt>
                <c:pt idx="1">
                  <c:v>女性総合職(n=259)</c:v>
                </c:pt>
              </c:strCache>
            </c:strRef>
          </c:cat>
          <c:val>
            <c:numRef>
              <c:f>'47【Q41】'!$G$35:$G$36</c:f>
              <c:numCache>
                <c:formatCode>0.0_ </c:formatCode>
                <c:ptCount val="2"/>
                <c:pt idx="0">
                  <c:v>12.711864406779661</c:v>
                </c:pt>
                <c:pt idx="1">
                  <c:v>8.1081081081081088</c:v>
                </c:pt>
              </c:numCache>
            </c:numRef>
          </c:val>
          <c:extLst>
            <c:ext xmlns:c16="http://schemas.microsoft.com/office/drawing/2014/chart" uri="{C3380CC4-5D6E-409C-BE32-E72D297353CC}">
              <c16:uniqueId val="{00000003-58CE-4303-882A-3E319AAB7928}"/>
            </c:ext>
          </c:extLst>
        </c:ser>
        <c:dLbls>
          <c:showLegendKey val="0"/>
          <c:showVal val="0"/>
          <c:showCatName val="0"/>
          <c:showSerName val="0"/>
          <c:showPercent val="0"/>
          <c:showBubbleSize val="0"/>
        </c:dLbls>
        <c:gapWidth val="150"/>
        <c:overlap val="100"/>
        <c:axId val="425717264"/>
        <c:axId val="425723144"/>
      </c:barChart>
      <c:catAx>
        <c:axId val="42571726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25723144"/>
        <c:crosses val="autoZero"/>
        <c:auto val="1"/>
        <c:lblAlgn val="ctr"/>
        <c:lblOffset val="100"/>
        <c:noMultiLvlLbl val="0"/>
      </c:catAx>
      <c:valAx>
        <c:axId val="42572314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25717264"/>
        <c:crosses val="autoZero"/>
        <c:crossBetween val="between"/>
        <c:majorUnit val="0.2"/>
      </c:valAx>
      <c:spPr>
        <a:noFill/>
        <a:ln>
          <a:noFill/>
        </a:ln>
        <a:effectLst/>
      </c:spPr>
    </c:plotArea>
    <c:legend>
      <c:legendPos val="b"/>
      <c:layout>
        <c:manualLayout>
          <c:xMode val="edge"/>
          <c:yMode val="edge"/>
          <c:x val="1.5935768445610962E-3"/>
          <c:y val="0.85604740813648283"/>
          <c:w val="0.99840648148148148"/>
          <c:h val="0.14395259186351705"/>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noFill/>
    <a:ln w="9525" cap="flat" cmpd="sng" algn="ctr">
      <a:no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'48【Q42】'!$F$30:$I$30</c:f>
              <c:numCache>
                <c:formatCode>0.0_ </c:formatCode>
                <c:ptCount val="4"/>
                <c:pt idx="0">
                  <c:v>7.0707070707070701</c:v>
                </c:pt>
                <c:pt idx="1">
                  <c:v>41.616161616161619</c:v>
                </c:pt>
                <c:pt idx="2">
                  <c:v>39.595959595959599</c:v>
                </c:pt>
                <c:pt idx="3">
                  <c:v>11.717171717171718</c:v>
                </c:pt>
              </c:numCache>
            </c:numRef>
          </c:val>
          <c:extLst>
            <c:ext xmlns:c16="http://schemas.microsoft.com/office/drawing/2014/chart" uri="{C3380CC4-5D6E-409C-BE32-E72D297353CC}">
              <c16:uniqueId val="{00000005-C267-4F22-81BC-CFEA872DDE40}"/>
            </c:ext>
          </c:extLst>
        </c:ser>
        <c:dLbls>
          <c:showLegendKey val="0"/>
          <c:showVal val="0"/>
          <c:showCatName val="0"/>
          <c:showSerName val="0"/>
          <c:showPercent val="0"/>
          <c:showBubbleSize val="0"/>
        </c:dLbls>
        <c:gapWidth val="60"/>
        <c:overlap val="-50"/>
        <c:axId val="425717656"/>
        <c:axId val="425723536"/>
      </c:barChart>
      <c:catAx>
        <c:axId val="425717656"/>
        <c:scaling>
          <c:orientation val="minMax"/>
        </c:scaling>
        <c:delete val="1"/>
        <c:axPos val="b"/>
        <c:numFmt formatCode="General" sourceLinked="1"/>
        <c:majorTickMark val="out"/>
        <c:minorTickMark val="none"/>
        <c:tickLblPos val="nextTo"/>
        <c:crossAx val="425723536"/>
        <c:crosses val="autoZero"/>
        <c:auto val="1"/>
        <c:lblAlgn val="ctr"/>
        <c:lblOffset val="100"/>
        <c:noMultiLvlLbl val="0"/>
      </c:catAx>
      <c:valAx>
        <c:axId val="425723536"/>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25717656"/>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63513826555157249"/>
          <c:w val="0.93756915578227862"/>
          <c:h val="0.28533683226687756"/>
        </c:manualLayout>
      </c:layout>
      <c:barChart>
        <c:barDir val="bar"/>
        <c:grouping val="percentStacked"/>
        <c:varyColors val="0"/>
        <c:ser>
          <c:idx val="0"/>
          <c:order val="0"/>
          <c:tx>
            <c:strRef>
              <c:f>'48【Q42】'!$F$28</c:f>
              <c:strCache>
                <c:ptCount val="1"/>
                <c:pt idx="0">
                  <c:v>大いに感じている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'48【Q42】'!$F$30:$F$32</c:f>
              <c:numCache>
                <c:formatCode>"∵"0.0_ </c:formatCode>
                <c:ptCount val="3"/>
                <c:pt idx="0" formatCode="0.0_ ">
                  <c:v>7.0707070707070701</c:v>
                </c:pt>
                <c:pt idx="1">
                  <c:v>4.6610169491525424</c:v>
                </c:pt>
                <c:pt idx="2" formatCode="&quot;∴&quot;0.0_ ">
                  <c:v>9.2664092664092657</c:v>
                </c:pt>
              </c:numCache>
            </c:numRef>
          </c:val>
          <c:extLst>
            <c:ext xmlns:c16="http://schemas.microsoft.com/office/drawing/2014/chart" uri="{C3380CC4-5D6E-409C-BE32-E72D297353CC}">
              <c16:uniqueId val="{00000001-93A8-4A75-BD89-B9A95545414D}"/>
            </c:ext>
          </c:extLst>
        </c:ser>
        <c:ser>
          <c:idx val="1"/>
          <c:order val="1"/>
          <c:tx>
            <c:strRef>
              <c:f>'48【Q42】'!$G$28</c:f>
              <c:strCache>
                <c:ptCount val="1"/>
                <c:pt idx="0">
                  <c:v>やや感じている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'48【Q42】'!$G$30:$G$32</c:f>
              <c:numCache>
                <c:formatCode>"▽"0.0_ </c:formatCode>
                <c:ptCount val="3"/>
                <c:pt idx="0" formatCode="0.0_ ">
                  <c:v>41.616161616161619</c:v>
                </c:pt>
                <c:pt idx="1">
                  <c:v>36.016949152542374</c:v>
                </c:pt>
                <c:pt idx="2" formatCode="&quot;△&quot;0.0_ ">
                  <c:v>46.71814671814672</c:v>
                </c:pt>
              </c:numCache>
            </c:numRef>
          </c:val>
          <c:extLst>
            <c:ext xmlns:c16="http://schemas.microsoft.com/office/drawing/2014/chart" uri="{C3380CC4-5D6E-409C-BE32-E72D297353CC}">
              <c16:uniqueId val="{00000002-93A8-4A75-BD89-B9A95545414D}"/>
            </c:ext>
          </c:extLst>
        </c:ser>
        <c:ser>
          <c:idx val="2"/>
          <c:order val="2"/>
          <c:tx>
            <c:strRef>
              <c:f>'48【Q42】'!$H$28</c:f>
              <c:strCache>
                <c:ptCount val="1"/>
                <c:pt idx="0">
                  <c:v>あまり感じていない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'48【Q42】'!$H$30:$H$32</c:f>
              <c:numCache>
                <c:formatCode>0.0_ </c:formatCode>
                <c:ptCount val="3"/>
                <c:pt idx="0">
                  <c:v>39.595959595959599</c:v>
                </c:pt>
                <c:pt idx="1">
                  <c:v>43.644067796610173</c:v>
                </c:pt>
                <c:pt idx="2">
                  <c:v>35.907335907335906</c:v>
                </c:pt>
              </c:numCache>
            </c:numRef>
          </c:val>
          <c:extLst>
            <c:ext xmlns:c16="http://schemas.microsoft.com/office/drawing/2014/chart" uri="{C3380CC4-5D6E-409C-BE32-E72D297353CC}">
              <c16:uniqueId val="{00000003-93A8-4A75-BD89-B9A95545414D}"/>
            </c:ext>
          </c:extLst>
        </c:ser>
        <c:ser>
          <c:idx val="3"/>
          <c:order val="3"/>
          <c:tx>
            <c:strRef>
              <c:f>'48【Q42】'!$I$28</c:f>
              <c:strCache>
                <c:ptCount val="1"/>
                <c:pt idx="0">
                  <c:v>感じていない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'48【Q42】'!$I$30:$I$32</c:f>
              <c:numCache>
                <c:formatCode>"△"0.0_ </c:formatCode>
                <c:ptCount val="3"/>
                <c:pt idx="0" formatCode="0.0_ ">
                  <c:v>11.717171717171718</c:v>
                </c:pt>
                <c:pt idx="1">
                  <c:v>15.677966101694915</c:v>
                </c:pt>
                <c:pt idx="2" formatCode="&quot;▽&quot;0.0_ ">
                  <c:v>8.1081081081081088</c:v>
                </c:pt>
              </c:numCache>
            </c:numRef>
          </c:val>
          <c:extLst>
            <c:ext xmlns:c16="http://schemas.microsoft.com/office/drawing/2014/chart" uri="{C3380CC4-5D6E-409C-BE32-E72D297353CC}">
              <c16:uniqueId val="{00000004-93A8-4A75-BD89-B9A95545414D}"/>
            </c:ext>
          </c:extLst>
        </c:ser>
        <c:dLbls>
          <c:showLegendKey val="0"/>
          <c:showVal val="0"/>
          <c:showCatName val="0"/>
          <c:showSerName val="0"/>
          <c:showPercent val="0"/>
          <c:showBubbleSize val="0"/>
        </c:dLbls>
        <c:gapWidth val="30"/>
        <c:overlap val="100"/>
        <c:axId val="425723928"/>
        <c:axId val="425721576"/>
      </c:barChart>
      <c:catAx>
        <c:axId val="425723928"/>
        <c:scaling>
          <c:orientation val="maxMin"/>
        </c:scaling>
        <c:delete val="1"/>
        <c:axPos val="l"/>
        <c:majorTickMark val="out"/>
        <c:minorTickMark val="none"/>
        <c:tickLblPos val="nextTo"/>
        <c:crossAx val="425721576"/>
        <c:crosses val="autoZero"/>
        <c:auto val="1"/>
        <c:lblAlgn val="ctr"/>
        <c:lblOffset val="100"/>
        <c:tickLblSkip val="3"/>
        <c:tickMarkSkip val="1"/>
        <c:noMultiLvlLbl val="0"/>
      </c:catAx>
      <c:valAx>
        <c:axId val="425721576"/>
        <c:scaling>
          <c:orientation val="minMax"/>
          <c:min val="0"/>
        </c:scaling>
        <c:delete val="1"/>
        <c:axPos val="t"/>
        <c:numFmt formatCode="0%" sourceLinked="1"/>
        <c:majorTickMark val="out"/>
        <c:minorTickMark val="none"/>
        <c:tickLblPos val="nextTo"/>
        <c:crossAx val="425723928"/>
        <c:crossesAt val="1"/>
        <c:crossBetween val="between"/>
      </c:valAx>
      <c:spPr>
        <a:noFill/>
        <a:ln w="25400">
          <a:noFill/>
        </a:ln>
      </c:spPr>
    </c:plotArea>
    <c:legend>
      <c:legendPos val="t"/>
      <c:layout>
        <c:manualLayout>
          <c:xMode val="edge"/>
          <c:yMode val="edge"/>
          <c:x val="0.20833532098638166"/>
          <c:y val="0.32162395517956666"/>
          <c:w val="0.54433076729146757"/>
          <c:h val="0.24364952881560833"/>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274207407407407"/>
          <c:y val="0.21517470472440944"/>
          <c:w val="0.79279999999999995"/>
          <c:h val="0.6181586286089239"/>
        </c:manualLayout>
      </c:layout>
      <c:barChart>
        <c:barDir val="bar"/>
        <c:grouping val="percentStacked"/>
        <c:varyColors val="0"/>
        <c:ser>
          <c:idx val="0"/>
          <c:order val="0"/>
          <c:tx>
            <c:strRef>
              <c:f>'48【Q42】'!$D$34</c:f>
              <c:strCache>
                <c:ptCount val="1"/>
                <c:pt idx="0">
                  <c:v>大いに感じている</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'48【Q42】'!$C$35:$C$36</c:f>
              <c:strCache>
                <c:ptCount val="2"/>
                <c:pt idx="0">
                  <c:v>男性総合職(n=236)</c:v>
                </c:pt>
                <c:pt idx="1">
                  <c:v>女性総合職(n=259)</c:v>
                </c:pt>
              </c:strCache>
            </c:strRef>
          </c:cat>
          <c:val>
            <c:numRef>
              <c:f>'48【Q42】'!$D$35:$D$36</c:f>
              <c:numCache>
                <c:formatCode>0.0_ </c:formatCode>
                <c:ptCount val="2"/>
                <c:pt idx="0">
                  <c:v>4.6610169491525424</c:v>
                </c:pt>
                <c:pt idx="1">
                  <c:v>9.2664092664092657</c:v>
                </c:pt>
              </c:numCache>
            </c:numRef>
          </c:val>
          <c:extLst>
            <c:ext xmlns:c16="http://schemas.microsoft.com/office/drawing/2014/chart" uri="{C3380CC4-5D6E-409C-BE32-E72D297353CC}">
              <c16:uniqueId val="{00000000-AEE0-459D-B170-E2E9958BF87C}"/>
            </c:ext>
          </c:extLst>
        </c:ser>
        <c:ser>
          <c:idx val="1"/>
          <c:order val="1"/>
          <c:tx>
            <c:strRef>
              <c:f>'48【Q42】'!$E$34</c:f>
              <c:strCache>
                <c:ptCount val="1"/>
                <c:pt idx="0">
                  <c:v>やや感じている</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'48【Q42】'!$C$35:$C$36</c:f>
              <c:strCache>
                <c:ptCount val="2"/>
                <c:pt idx="0">
                  <c:v>男性総合職(n=236)</c:v>
                </c:pt>
                <c:pt idx="1">
                  <c:v>女性総合職(n=259)</c:v>
                </c:pt>
              </c:strCache>
            </c:strRef>
          </c:cat>
          <c:val>
            <c:numRef>
              <c:f>'48【Q42】'!$E$35:$E$36</c:f>
              <c:numCache>
                <c:formatCode>0.0_ </c:formatCode>
                <c:ptCount val="2"/>
                <c:pt idx="0">
                  <c:v>36.016949152542374</c:v>
                </c:pt>
                <c:pt idx="1">
                  <c:v>46.71814671814672</c:v>
                </c:pt>
              </c:numCache>
            </c:numRef>
          </c:val>
          <c:extLst>
            <c:ext xmlns:c16="http://schemas.microsoft.com/office/drawing/2014/chart" uri="{C3380CC4-5D6E-409C-BE32-E72D297353CC}">
              <c16:uniqueId val="{00000001-AEE0-459D-B170-E2E9958BF87C}"/>
            </c:ext>
          </c:extLst>
        </c:ser>
        <c:ser>
          <c:idx val="2"/>
          <c:order val="2"/>
          <c:tx>
            <c:strRef>
              <c:f>'48【Q42】'!$F$34</c:f>
              <c:strCache>
                <c:ptCount val="1"/>
                <c:pt idx="0">
                  <c:v>あまり感じていない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'48【Q42】'!$C$35:$C$36</c:f>
              <c:strCache>
                <c:ptCount val="2"/>
                <c:pt idx="0">
                  <c:v>男性総合職(n=236)</c:v>
                </c:pt>
                <c:pt idx="1">
                  <c:v>女性総合職(n=259)</c:v>
                </c:pt>
              </c:strCache>
            </c:strRef>
          </c:cat>
          <c:val>
            <c:numRef>
              <c:f>'48【Q42】'!$F$35:$F$36</c:f>
              <c:numCache>
                <c:formatCode>0.0_ </c:formatCode>
                <c:ptCount val="2"/>
                <c:pt idx="0">
                  <c:v>43.644067796610173</c:v>
                </c:pt>
                <c:pt idx="1">
                  <c:v>35.907335907335906</c:v>
                </c:pt>
              </c:numCache>
            </c:numRef>
          </c:val>
          <c:extLst>
            <c:ext xmlns:c16="http://schemas.microsoft.com/office/drawing/2014/chart" uri="{C3380CC4-5D6E-409C-BE32-E72D297353CC}">
              <c16:uniqueId val="{00000002-AEE0-459D-B170-E2E9958BF87C}"/>
            </c:ext>
          </c:extLst>
        </c:ser>
        <c:ser>
          <c:idx val="3"/>
          <c:order val="3"/>
          <c:tx>
            <c:strRef>
              <c:f>'48【Q42】'!$G$34</c:f>
              <c:strCache>
                <c:ptCount val="1"/>
                <c:pt idx="0">
                  <c:v>感じていない</c:v>
                </c:pt>
              </c:strCache>
            </c:strRef>
          </c:tx>
          <c:spPr>
            <a:pattFill prst="pct20">
              <a:fgClr>
                <a:srgbClr val="5B9BD5">
                  <a:lumMod val="75000"/>
                </a:srgbClr>
              </a:fgClr>
              <a:bgClr>
                <a:sysClr val="window" lastClr="FFFFFF"/>
              </a:bgClr>
            </a:patt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'48【Q42】'!$C$35:$C$36</c:f>
              <c:strCache>
                <c:ptCount val="2"/>
                <c:pt idx="0">
                  <c:v>男性総合職(n=236)</c:v>
                </c:pt>
                <c:pt idx="1">
                  <c:v>女性総合職(n=259)</c:v>
                </c:pt>
              </c:strCache>
            </c:strRef>
          </c:cat>
          <c:val>
            <c:numRef>
              <c:f>'48【Q42】'!$G$35:$G$36</c:f>
              <c:numCache>
                <c:formatCode>0.0_ </c:formatCode>
                <c:ptCount val="2"/>
                <c:pt idx="0">
                  <c:v>15.677966101694915</c:v>
                </c:pt>
                <c:pt idx="1">
                  <c:v>8.1081081081081088</c:v>
                </c:pt>
              </c:numCache>
            </c:numRef>
          </c:val>
          <c:extLst>
            <c:ext xmlns:c16="http://schemas.microsoft.com/office/drawing/2014/chart" uri="{C3380CC4-5D6E-409C-BE32-E72D297353CC}">
              <c16:uniqueId val="{00000003-AEE0-459D-B170-E2E9958BF87C}"/>
            </c:ext>
          </c:extLst>
        </c:ser>
        <c:dLbls>
          <c:showLegendKey val="0"/>
          <c:showVal val="0"/>
          <c:showCatName val="0"/>
          <c:showSerName val="0"/>
          <c:showPercent val="0"/>
          <c:showBubbleSize val="0"/>
        </c:dLbls>
        <c:gapWidth val="150"/>
        <c:overlap val="100"/>
        <c:axId val="425714128"/>
        <c:axId val="425715304"/>
      </c:barChart>
      <c:catAx>
        <c:axId val="42571412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25715304"/>
        <c:crosses val="autoZero"/>
        <c:auto val="1"/>
        <c:lblAlgn val="ctr"/>
        <c:lblOffset val="100"/>
        <c:noMultiLvlLbl val="0"/>
      </c:catAx>
      <c:valAx>
        <c:axId val="42571530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25714128"/>
        <c:crosses val="autoZero"/>
        <c:crossBetween val="between"/>
        <c:majorUnit val="0.2"/>
      </c:valAx>
      <c:spPr>
        <a:noFill/>
        <a:ln>
          <a:noFill/>
        </a:ln>
        <a:effectLst/>
      </c:spPr>
    </c:plotArea>
    <c:legend>
      <c:legendPos val="b"/>
      <c:layout>
        <c:manualLayout>
          <c:xMode val="edge"/>
          <c:yMode val="edge"/>
          <c:x val="1.5935768445610962E-3"/>
          <c:y val="0.85604740813648283"/>
          <c:w val="0.99840648148148148"/>
          <c:h val="0.14395259186351705"/>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6405001340105367E-2"/>
          <c:y val="5.1368424837306297E-2"/>
          <c:w val="0.89105970563546566"/>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'51【Q45】加工'!#REF!</c:f>
              <c:numCache>
                <c:formatCode>General</c:formatCode>
                <c:ptCount val="1"/>
                <c:pt idx="0">
                  <c:v>1</c:v>
                </c:pt>
              </c:numCache>
            </c:numRef>
          </c:val>
          <c:extLst>
            <c:ext xmlns:c16="http://schemas.microsoft.com/office/drawing/2014/chart" uri="{C3380CC4-5D6E-409C-BE32-E72D297353CC}">
              <c16:uniqueId val="{00000000-FF25-4195-967F-353FCBAEBF5F}"/>
            </c:ext>
          </c:extLst>
        </c:ser>
        <c:dLbls>
          <c:showLegendKey val="0"/>
          <c:showVal val="0"/>
          <c:showCatName val="0"/>
          <c:showSerName val="0"/>
          <c:showPercent val="0"/>
          <c:showBubbleSize val="0"/>
        </c:dLbls>
        <c:gapWidth val="60"/>
        <c:overlap val="-50"/>
        <c:axId val="425715696"/>
        <c:axId val="425720792"/>
      </c:barChart>
      <c:catAx>
        <c:axId val="425715696"/>
        <c:scaling>
          <c:orientation val="minMax"/>
        </c:scaling>
        <c:delete val="1"/>
        <c:axPos val="b"/>
        <c:numFmt formatCode="General" sourceLinked="1"/>
        <c:majorTickMark val="out"/>
        <c:minorTickMark val="none"/>
        <c:tickLblPos val="nextTo"/>
        <c:crossAx val="425720792"/>
        <c:crosses val="autoZero"/>
        <c:auto val="1"/>
        <c:lblAlgn val="ctr"/>
        <c:lblOffset val="100"/>
        <c:noMultiLvlLbl val="0"/>
      </c:catAx>
      <c:valAx>
        <c:axId val="425720792"/>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25715696"/>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508252179572115E-2"/>
          <c:y val="0.70048236385854334"/>
          <c:w val="0.93756931537690325"/>
          <c:h val="0.2199924659359237"/>
        </c:manualLayout>
      </c:layout>
      <c:barChart>
        <c:barDir val="bar"/>
        <c:grouping val="percentStacked"/>
        <c:varyColors val="0"/>
        <c:ser>
          <c:idx val="0"/>
          <c:order val="0"/>
          <c:tx>
            <c:strRef>
              <c:f>'51【Q45】'!$F$28</c:f>
              <c:strCache>
                <c:ptCount val="1"/>
                <c:pt idx="0">
                  <c:v>現在、子育てをしている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'51【Q45】'!$F$30:$F$31</c:f>
              <c:numCache>
                <c:formatCode>"▼"0.0_ </c:formatCode>
                <c:ptCount val="2"/>
                <c:pt idx="0" formatCode="&quot;▲&quot;0.0_ ">
                  <c:v>27.741935483870968</c:v>
                </c:pt>
                <c:pt idx="1">
                  <c:v>12.318840579710146</c:v>
                </c:pt>
              </c:numCache>
            </c:numRef>
          </c:val>
          <c:extLst>
            <c:ext xmlns:c16="http://schemas.microsoft.com/office/drawing/2014/chart" uri="{C3380CC4-5D6E-409C-BE32-E72D297353CC}">
              <c16:uniqueId val="{00000000-49CB-42D4-BF7B-FAB3609DC27A}"/>
            </c:ext>
          </c:extLst>
        </c:ser>
        <c:ser>
          <c:idx val="1"/>
          <c:order val="1"/>
          <c:tx>
            <c:strRef>
              <c:f>'51【Q45】'!$G$28</c:f>
              <c:strCache>
                <c:ptCount val="1"/>
                <c:pt idx="0">
                  <c:v>これまで子育てをしていたが、今はほとんど手がかからない</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'51【Q45】'!$G$30:$G$31</c:f>
              <c:numCache>
                <c:formatCode>"▲"0.0_ </c:formatCode>
                <c:ptCount val="2"/>
                <c:pt idx="0" formatCode="&quot;▼&quot;0.0_ ">
                  <c:v>62.580645161290327</c:v>
                </c:pt>
                <c:pt idx="1">
                  <c:v>83.333333333333343</c:v>
                </c:pt>
              </c:numCache>
            </c:numRef>
          </c:val>
          <c:extLst>
            <c:ext xmlns:c16="http://schemas.microsoft.com/office/drawing/2014/chart" uri="{C3380CC4-5D6E-409C-BE32-E72D297353CC}">
              <c16:uniqueId val="{00000001-49CB-42D4-BF7B-FAB3609DC27A}"/>
            </c:ext>
          </c:extLst>
        </c:ser>
        <c:ser>
          <c:idx val="2"/>
          <c:order val="2"/>
          <c:tx>
            <c:strRef>
              <c:f>'51【Q45】'!$H$28</c:f>
              <c:strCache>
                <c:ptCount val="1"/>
                <c:pt idx="0">
                  <c:v>これまでも、現在もあまり子育てをしていない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'51【Q45】'!$H$30:$H$31</c:f>
              <c:numCache>
                <c:formatCode>0.0_ </c:formatCode>
                <c:ptCount val="2"/>
                <c:pt idx="0">
                  <c:v>9.67741935483871</c:v>
                </c:pt>
                <c:pt idx="1">
                  <c:v>4.3478260869565215</c:v>
                </c:pt>
              </c:numCache>
            </c:numRef>
          </c:val>
          <c:extLst>
            <c:ext xmlns:c16="http://schemas.microsoft.com/office/drawing/2014/chart" uri="{C3380CC4-5D6E-409C-BE32-E72D297353CC}">
              <c16:uniqueId val="{00000002-49CB-42D4-BF7B-FAB3609DC27A}"/>
            </c:ext>
          </c:extLst>
        </c:ser>
        <c:dLbls>
          <c:showLegendKey val="0"/>
          <c:showVal val="0"/>
          <c:showCatName val="0"/>
          <c:showSerName val="0"/>
          <c:showPercent val="0"/>
          <c:showBubbleSize val="0"/>
        </c:dLbls>
        <c:gapWidth val="30"/>
        <c:overlap val="100"/>
        <c:axId val="425725496"/>
        <c:axId val="425716088"/>
      </c:barChart>
      <c:catAx>
        <c:axId val="425725496"/>
        <c:scaling>
          <c:orientation val="maxMin"/>
        </c:scaling>
        <c:delete val="1"/>
        <c:axPos val="l"/>
        <c:majorTickMark val="out"/>
        <c:minorTickMark val="none"/>
        <c:tickLblPos val="nextTo"/>
        <c:crossAx val="425716088"/>
        <c:crosses val="autoZero"/>
        <c:auto val="1"/>
        <c:lblAlgn val="ctr"/>
        <c:lblOffset val="100"/>
        <c:tickLblSkip val="3"/>
        <c:tickMarkSkip val="1"/>
        <c:noMultiLvlLbl val="0"/>
      </c:catAx>
      <c:valAx>
        <c:axId val="425716088"/>
        <c:scaling>
          <c:orientation val="minMax"/>
          <c:min val="0"/>
        </c:scaling>
        <c:delete val="1"/>
        <c:axPos val="t"/>
        <c:numFmt formatCode="0%" sourceLinked="1"/>
        <c:majorTickMark val="out"/>
        <c:minorTickMark val="none"/>
        <c:tickLblPos val="nextTo"/>
        <c:crossAx val="425725496"/>
        <c:crossesAt val="1"/>
        <c:crossBetween val="between"/>
      </c:valAx>
      <c:spPr>
        <a:noFill/>
        <a:ln w="25400">
          <a:noFill/>
        </a:ln>
      </c:spPr>
    </c:plotArea>
    <c:legend>
      <c:legendPos val="t"/>
      <c:layout>
        <c:manualLayout>
          <c:xMode val="edge"/>
          <c:yMode val="edge"/>
          <c:x val="4.4927503942870879E-2"/>
          <c:y val="0.47332959692757193"/>
          <c:w val="0.89078042459882401"/>
          <c:h val="0.22280354871163807"/>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24540682414699"/>
          <c:y val="4.4852191641182468E-2"/>
          <c:w val="0.79919903762029743"/>
          <c:h val="0.54114377904596789"/>
        </c:manualLayout>
      </c:layout>
      <c:barChart>
        <c:barDir val="col"/>
        <c:grouping val="clustered"/>
        <c:varyColors val="0"/>
        <c:ser>
          <c:idx val="0"/>
          <c:order val="0"/>
          <c:spPr>
            <a:solidFill>
              <a:schemeClr val="accent2">
                <a:lumMod val="40000"/>
                <a:lumOff val="60000"/>
              </a:schemeClr>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6E4-47B1-AE26-A8D8E68231D5}"/>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06E4-47B1-AE26-A8D8E68231D5}"/>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Q15平均年収グラフ!$F$11:$I$11</c:f>
              <c:strCache>
                <c:ptCount val="4"/>
                <c:pt idx="0">
                  <c:v>総合職男性(n=205)</c:v>
                </c:pt>
                <c:pt idx="1">
                  <c:v>管理職男性(n=394)</c:v>
                </c:pt>
                <c:pt idx="2">
                  <c:v>総合職女性(n=221)</c:v>
                </c:pt>
                <c:pt idx="3">
                  <c:v>管理職女性(n=95)</c:v>
                </c:pt>
              </c:strCache>
            </c:strRef>
          </c:cat>
          <c:val>
            <c:numRef>
              <c:f>Q15平均年収グラフ!$F$13:$I$13</c:f>
              <c:numCache>
                <c:formatCode>"¥"#,##0_);[Red]\("¥"#,##0\)</c:formatCode>
                <c:ptCount val="4"/>
                <c:pt idx="0">
                  <c:v>7031707.317073171</c:v>
                </c:pt>
                <c:pt idx="1">
                  <c:v>9437817.258883249</c:v>
                </c:pt>
                <c:pt idx="2">
                  <c:v>4966063.3484162893</c:v>
                </c:pt>
                <c:pt idx="3">
                  <c:v>8373684.2105263155</c:v>
                </c:pt>
              </c:numCache>
            </c:numRef>
          </c:val>
          <c:extLst>
            <c:ext xmlns:c16="http://schemas.microsoft.com/office/drawing/2014/chart" uri="{C3380CC4-5D6E-409C-BE32-E72D297353CC}">
              <c16:uniqueId val="{00000004-06E4-47B1-AE26-A8D8E68231D5}"/>
            </c:ext>
          </c:extLst>
        </c:ser>
        <c:dLbls>
          <c:showLegendKey val="0"/>
          <c:showVal val="0"/>
          <c:showCatName val="0"/>
          <c:showSerName val="0"/>
          <c:showPercent val="0"/>
          <c:showBubbleSize val="0"/>
        </c:dLbls>
        <c:gapWidth val="219"/>
        <c:overlap val="-27"/>
        <c:axId val="1736186399"/>
        <c:axId val="1736185151"/>
      </c:barChart>
      <c:catAx>
        <c:axId val="1736186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10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736185151"/>
        <c:crosses val="autoZero"/>
        <c:auto val="1"/>
        <c:lblAlgn val="ctr"/>
        <c:lblOffset val="100"/>
        <c:noMultiLvlLbl val="0"/>
      </c:catAx>
      <c:valAx>
        <c:axId val="1736185151"/>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736186399"/>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baseline="0">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586537037037037"/>
          <c:y val="0.17125310279893863"/>
          <c:w val="0.75885685185185181"/>
          <c:h val="0.53504223551313879"/>
        </c:manualLayout>
      </c:layout>
      <c:barChart>
        <c:barDir val="bar"/>
        <c:grouping val="percentStacked"/>
        <c:varyColors val="0"/>
        <c:ser>
          <c:idx val="0"/>
          <c:order val="0"/>
          <c:tx>
            <c:strRef>
              <c:f>'51【Q45】'!$D$33</c:f>
              <c:strCache>
                <c:ptCount val="1"/>
                <c:pt idx="0">
                  <c:v>現在、子育てをしている</c:v>
                </c:pt>
              </c:strCache>
            </c:strRef>
          </c:tx>
          <c:spPr>
            <a:solidFill>
              <a:srgbClr val="5B9BD5"/>
            </a:solidFill>
            <a:ln>
              <a:solidFill>
                <a:schemeClr val="accent1"/>
              </a:solidFill>
            </a:ln>
            <a:effectLst/>
          </c:spPr>
          <c:invertIfNegative val="0"/>
          <c:dLbls>
            <c:dLbl>
              <c:idx val="1"/>
              <c:layout>
                <c:manualLayout>
                  <c:x val="-8.6043845045330461E-17"/>
                  <c:y val="-5.85642072518712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B34-4FA9-BD3E-7D68C51FAFC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'51【Q45】'!$C$34:$C$35</c:f>
              <c:strCache>
                <c:ptCount val="2"/>
                <c:pt idx="0">
                  <c:v>男性　総合職(n=155)</c:v>
                </c:pt>
                <c:pt idx="1">
                  <c:v>女性　総合職(n=138)</c:v>
                </c:pt>
              </c:strCache>
            </c:strRef>
          </c:cat>
          <c:val>
            <c:numRef>
              <c:f>'51【Q45】'!$D$34:$D$35</c:f>
              <c:numCache>
                <c:formatCode>0.0_);[Red]\(0.0\)</c:formatCode>
                <c:ptCount val="2"/>
                <c:pt idx="0">
                  <c:v>27.741935483870968</c:v>
                </c:pt>
                <c:pt idx="1">
                  <c:v>12.318840579710146</c:v>
                </c:pt>
              </c:numCache>
            </c:numRef>
          </c:val>
          <c:extLst>
            <c:ext xmlns:c16="http://schemas.microsoft.com/office/drawing/2014/chart" uri="{C3380CC4-5D6E-409C-BE32-E72D297353CC}">
              <c16:uniqueId val="{00000001-CB34-4FA9-BD3E-7D68C51FAFC8}"/>
            </c:ext>
          </c:extLst>
        </c:ser>
        <c:ser>
          <c:idx val="1"/>
          <c:order val="1"/>
          <c:tx>
            <c:strRef>
              <c:f>'51【Q45】'!$E$33</c:f>
              <c:strCache>
                <c:ptCount val="1"/>
                <c:pt idx="0">
                  <c:v>これまで子育てをしていたが、今はほとんど手がかからない</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'51【Q45】'!$C$34:$C$35</c:f>
              <c:strCache>
                <c:ptCount val="2"/>
                <c:pt idx="0">
                  <c:v>男性　総合職(n=155)</c:v>
                </c:pt>
                <c:pt idx="1">
                  <c:v>女性　総合職(n=138)</c:v>
                </c:pt>
              </c:strCache>
            </c:strRef>
          </c:cat>
          <c:val>
            <c:numRef>
              <c:f>'51【Q45】'!$E$34:$E$35</c:f>
              <c:numCache>
                <c:formatCode>0.0_);[Red]\(0.0\)</c:formatCode>
                <c:ptCount val="2"/>
                <c:pt idx="0">
                  <c:v>62.580645161290327</c:v>
                </c:pt>
                <c:pt idx="1">
                  <c:v>83.333333333333343</c:v>
                </c:pt>
              </c:numCache>
            </c:numRef>
          </c:val>
          <c:extLst>
            <c:ext xmlns:c16="http://schemas.microsoft.com/office/drawing/2014/chart" uri="{C3380CC4-5D6E-409C-BE32-E72D297353CC}">
              <c16:uniqueId val="{00000002-CB34-4FA9-BD3E-7D68C51FAFC8}"/>
            </c:ext>
          </c:extLst>
        </c:ser>
        <c:ser>
          <c:idx val="2"/>
          <c:order val="2"/>
          <c:tx>
            <c:strRef>
              <c:f>'51【Q45】'!$F$33</c:f>
              <c:strCache>
                <c:ptCount val="1"/>
                <c:pt idx="0">
                  <c:v>これまでも、現在もあまり子育てをしていない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'51【Q45】'!$C$34:$C$35</c:f>
              <c:strCache>
                <c:ptCount val="2"/>
                <c:pt idx="0">
                  <c:v>男性　総合職(n=155)</c:v>
                </c:pt>
                <c:pt idx="1">
                  <c:v>女性　総合職(n=138)</c:v>
                </c:pt>
              </c:strCache>
            </c:strRef>
          </c:cat>
          <c:val>
            <c:numRef>
              <c:f>'51【Q45】'!$F$34:$F$35</c:f>
              <c:numCache>
                <c:formatCode>0.0_);[Red]\(0.0\)</c:formatCode>
                <c:ptCount val="2"/>
                <c:pt idx="0">
                  <c:v>9.67741935483871</c:v>
                </c:pt>
                <c:pt idx="1">
                  <c:v>4.3478260869565215</c:v>
                </c:pt>
              </c:numCache>
            </c:numRef>
          </c:val>
          <c:extLst>
            <c:ext xmlns:c16="http://schemas.microsoft.com/office/drawing/2014/chart" uri="{C3380CC4-5D6E-409C-BE32-E72D297353CC}">
              <c16:uniqueId val="{00000003-CB34-4FA9-BD3E-7D68C51FAFC8}"/>
            </c:ext>
          </c:extLst>
        </c:ser>
        <c:dLbls>
          <c:showLegendKey val="0"/>
          <c:showVal val="0"/>
          <c:showCatName val="0"/>
          <c:showSerName val="0"/>
          <c:showPercent val="0"/>
          <c:showBubbleSize val="0"/>
        </c:dLbls>
        <c:gapWidth val="150"/>
        <c:overlap val="100"/>
        <c:axId val="425719616"/>
        <c:axId val="425716872"/>
      </c:barChart>
      <c:catAx>
        <c:axId val="42571961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25716872"/>
        <c:crosses val="autoZero"/>
        <c:auto val="1"/>
        <c:lblAlgn val="ctr"/>
        <c:lblOffset val="100"/>
        <c:noMultiLvlLbl val="0"/>
      </c:catAx>
      <c:valAx>
        <c:axId val="4257168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25719616"/>
        <c:crosses val="autoZero"/>
        <c:crossBetween val="between"/>
        <c:majorUnit val="0.2"/>
      </c:valAx>
      <c:spPr>
        <a:noFill/>
        <a:ln>
          <a:noFill/>
        </a:ln>
        <a:effectLst/>
      </c:spPr>
    </c:plotArea>
    <c:legend>
      <c:legendPos val="b"/>
      <c:layout>
        <c:manualLayout>
          <c:xMode val="edge"/>
          <c:yMode val="edge"/>
          <c:x val="1.5935768445610962E-3"/>
          <c:y val="0.73269988979714129"/>
          <c:w val="0.99840648148148148"/>
          <c:h val="0.2673001102028588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'52【Q46】 加工'!#REF!</c:f>
              <c:numCache>
                <c:formatCode>General</c:formatCode>
                <c:ptCount val="1"/>
                <c:pt idx="0">
                  <c:v>1</c:v>
                </c:pt>
              </c:numCache>
            </c:numRef>
          </c:val>
          <c:extLst>
            <c:ext xmlns:c16="http://schemas.microsoft.com/office/drawing/2014/chart" uri="{C3380CC4-5D6E-409C-BE32-E72D297353CC}">
              <c16:uniqueId val="{00000000-D81B-4EF3-B575-CD1094F94B7F}"/>
            </c:ext>
          </c:extLst>
        </c:ser>
        <c:dLbls>
          <c:showLegendKey val="0"/>
          <c:showVal val="0"/>
          <c:showCatName val="0"/>
          <c:showSerName val="0"/>
          <c:showPercent val="0"/>
          <c:showBubbleSize val="0"/>
        </c:dLbls>
        <c:gapWidth val="60"/>
        <c:overlap val="-50"/>
        <c:axId val="425713736"/>
        <c:axId val="425724712"/>
      </c:barChart>
      <c:catAx>
        <c:axId val="425713736"/>
        <c:scaling>
          <c:orientation val="minMax"/>
        </c:scaling>
        <c:delete val="1"/>
        <c:axPos val="b"/>
        <c:numFmt formatCode="General" sourceLinked="1"/>
        <c:majorTickMark val="out"/>
        <c:minorTickMark val="none"/>
        <c:tickLblPos val="nextTo"/>
        <c:crossAx val="425724712"/>
        <c:crosses val="autoZero"/>
        <c:auto val="1"/>
        <c:lblAlgn val="ctr"/>
        <c:lblOffset val="100"/>
        <c:noMultiLvlLbl val="0"/>
      </c:catAx>
      <c:valAx>
        <c:axId val="425724712"/>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25713736"/>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508075301062533E-2"/>
          <c:y val="0.68652509348582402"/>
          <c:w val="0.93756915578227862"/>
          <c:h val="0.23394997561239375"/>
        </c:manualLayout>
      </c:layout>
      <c:barChart>
        <c:barDir val="bar"/>
        <c:grouping val="percentStacked"/>
        <c:varyColors val="0"/>
        <c:ser>
          <c:idx val="0"/>
          <c:order val="0"/>
          <c:tx>
            <c:strRef>
              <c:f>'52【Q46】 '!$F$28</c:f>
              <c:strCache>
                <c:ptCount val="1"/>
                <c:pt idx="0">
                  <c:v>感じることがあった</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'52【Q46】 '!$F$30:$F$31</c:f>
              <c:numCache>
                <c:formatCode>"▲"0.0_ </c:formatCode>
                <c:ptCount val="2"/>
                <c:pt idx="0" formatCode="&quot;▼&quot;0.0_ ">
                  <c:v>5.1546391752577314</c:v>
                </c:pt>
                <c:pt idx="1">
                  <c:v>26.956521739130434</c:v>
                </c:pt>
              </c:numCache>
            </c:numRef>
          </c:val>
          <c:extLst>
            <c:ext xmlns:c16="http://schemas.microsoft.com/office/drawing/2014/chart" uri="{C3380CC4-5D6E-409C-BE32-E72D297353CC}">
              <c16:uniqueId val="{00000000-6130-4738-A5AB-D78172FFCDBC}"/>
            </c:ext>
          </c:extLst>
        </c:ser>
        <c:ser>
          <c:idx val="1"/>
          <c:order val="1"/>
          <c:tx>
            <c:strRef>
              <c:f>'52【Q46】 '!$G$28</c:f>
              <c:strCache>
                <c:ptCount val="1"/>
                <c:pt idx="0">
                  <c:v>まあ感じることがあった</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'52【Q46】 '!$G$30:$G$31</c:f>
              <c:numCache>
                <c:formatCode>"▲"0.0_ </c:formatCode>
                <c:ptCount val="2"/>
                <c:pt idx="0" formatCode="&quot;▼&quot;0.0_ ">
                  <c:v>14.432989690721648</c:v>
                </c:pt>
                <c:pt idx="1">
                  <c:v>46.086956521739133</c:v>
                </c:pt>
              </c:numCache>
            </c:numRef>
          </c:val>
          <c:extLst>
            <c:ext xmlns:c16="http://schemas.microsoft.com/office/drawing/2014/chart" uri="{C3380CC4-5D6E-409C-BE32-E72D297353CC}">
              <c16:uniqueId val="{00000001-6130-4738-A5AB-D78172FFCDBC}"/>
            </c:ext>
          </c:extLst>
        </c:ser>
        <c:ser>
          <c:idx val="2"/>
          <c:order val="2"/>
          <c:tx>
            <c:strRef>
              <c:f>'52【Q46】 '!$H$28</c:f>
              <c:strCache>
                <c:ptCount val="1"/>
                <c:pt idx="0">
                  <c:v>あまり感じることがなかった</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'52【Q46】 '!$H$30:$H$31</c:f>
              <c:numCache>
                <c:formatCode>"▼"0.0_ </c:formatCode>
                <c:ptCount val="2"/>
                <c:pt idx="0" formatCode="&quot;▲&quot;0.0_ ">
                  <c:v>49.484536082474229</c:v>
                </c:pt>
                <c:pt idx="1">
                  <c:v>22.608695652173914</c:v>
                </c:pt>
              </c:numCache>
            </c:numRef>
          </c:val>
          <c:extLst>
            <c:ext xmlns:c16="http://schemas.microsoft.com/office/drawing/2014/chart" uri="{C3380CC4-5D6E-409C-BE32-E72D297353CC}">
              <c16:uniqueId val="{00000002-6130-4738-A5AB-D78172FFCDBC}"/>
            </c:ext>
          </c:extLst>
        </c:ser>
        <c:ser>
          <c:idx val="3"/>
          <c:order val="3"/>
          <c:tx>
            <c:strRef>
              <c:f>'52【Q46】 '!$I$28</c:f>
              <c:strCache>
                <c:ptCount val="1"/>
                <c:pt idx="0">
                  <c:v>感じることがなかった</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'52【Q46】 '!$I$30:$I$31</c:f>
              <c:numCache>
                <c:formatCode>"▼"0.0_ </c:formatCode>
                <c:ptCount val="2"/>
                <c:pt idx="0" formatCode="&quot;▲&quot;0.0_ ">
                  <c:v>30.927835051546392</c:v>
                </c:pt>
                <c:pt idx="1">
                  <c:v>4.3478260869565215</c:v>
                </c:pt>
              </c:numCache>
            </c:numRef>
          </c:val>
          <c:extLst>
            <c:ext xmlns:c16="http://schemas.microsoft.com/office/drawing/2014/chart" uri="{C3380CC4-5D6E-409C-BE32-E72D297353CC}">
              <c16:uniqueId val="{00000003-6130-4738-A5AB-D78172FFCDBC}"/>
            </c:ext>
          </c:extLst>
        </c:ser>
        <c:dLbls>
          <c:showLegendKey val="0"/>
          <c:showVal val="0"/>
          <c:showCatName val="0"/>
          <c:showSerName val="0"/>
          <c:showPercent val="0"/>
          <c:showBubbleSize val="0"/>
        </c:dLbls>
        <c:gapWidth val="30"/>
        <c:overlap val="100"/>
        <c:axId val="425720008"/>
        <c:axId val="425720400"/>
      </c:barChart>
      <c:catAx>
        <c:axId val="425720008"/>
        <c:scaling>
          <c:orientation val="maxMin"/>
        </c:scaling>
        <c:delete val="1"/>
        <c:axPos val="l"/>
        <c:majorTickMark val="out"/>
        <c:minorTickMark val="none"/>
        <c:tickLblPos val="nextTo"/>
        <c:crossAx val="425720400"/>
        <c:crosses val="autoZero"/>
        <c:auto val="1"/>
        <c:lblAlgn val="ctr"/>
        <c:lblOffset val="100"/>
        <c:tickLblSkip val="3"/>
        <c:tickMarkSkip val="1"/>
        <c:noMultiLvlLbl val="0"/>
      </c:catAx>
      <c:valAx>
        <c:axId val="425720400"/>
        <c:scaling>
          <c:orientation val="minMax"/>
          <c:min val="0"/>
        </c:scaling>
        <c:delete val="1"/>
        <c:axPos val="t"/>
        <c:numFmt formatCode="0%" sourceLinked="1"/>
        <c:majorTickMark val="out"/>
        <c:minorTickMark val="none"/>
        <c:tickLblPos val="nextTo"/>
        <c:crossAx val="425720008"/>
        <c:crossesAt val="1"/>
        <c:crossBetween val="between"/>
      </c:valAx>
      <c:spPr>
        <a:noFill/>
        <a:ln w="25400">
          <a:noFill/>
        </a:ln>
      </c:spPr>
    </c:plotArea>
    <c:legend>
      <c:legendPos val="t"/>
      <c:layout>
        <c:manualLayout>
          <c:xMode val="edge"/>
          <c:yMode val="edge"/>
          <c:x val="3.2228834287445579E-2"/>
          <c:y val="0.52162367753331318"/>
          <c:w val="0.85967673664058641"/>
          <c:h val="0.14642376672292942"/>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586532621495524"/>
          <c:y val="0.22175853018372699"/>
          <c:w val="0.75885685185185181"/>
          <c:h val="0.53504223551313879"/>
        </c:manualLayout>
      </c:layout>
      <c:barChart>
        <c:barDir val="bar"/>
        <c:grouping val="percentStacked"/>
        <c:varyColors val="0"/>
        <c:ser>
          <c:idx val="0"/>
          <c:order val="0"/>
          <c:tx>
            <c:strRef>
              <c:f>'52【Q46】 '!$D$33</c:f>
              <c:strCache>
                <c:ptCount val="1"/>
                <c:pt idx="0">
                  <c:v>感じることがあった</c:v>
                </c:pt>
              </c:strCache>
            </c:strRef>
          </c:tx>
          <c:spPr>
            <a:solidFill>
              <a:srgbClr val="5B9BD5"/>
            </a:solidFill>
            <a:ln>
              <a:solidFill>
                <a:schemeClr val="accent1"/>
              </a:solidFill>
            </a:ln>
            <a:effectLst/>
          </c:spPr>
          <c:invertIfNegative val="0"/>
          <c:dLbls>
            <c:dLbl>
              <c:idx val="1"/>
              <c:layout>
                <c:manualLayout>
                  <c:x val="-8.6043845045330461E-17"/>
                  <c:y val="-5.85642072518712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814-43B7-902E-E480F2C316B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'52【Q46】 '!$C$34:$C$35</c:f>
              <c:strCache>
                <c:ptCount val="2"/>
                <c:pt idx="0">
                  <c:v>男性 総合職(n=97)</c:v>
                </c:pt>
                <c:pt idx="1">
                  <c:v>女性　総合職(n=115)</c:v>
                </c:pt>
              </c:strCache>
            </c:strRef>
          </c:cat>
          <c:val>
            <c:numRef>
              <c:f>'52【Q46】 '!$D$34:$D$35</c:f>
              <c:numCache>
                <c:formatCode>0.0_);[Red]\(0.0\)</c:formatCode>
                <c:ptCount val="2"/>
                <c:pt idx="0">
                  <c:v>5.1546391752577314</c:v>
                </c:pt>
                <c:pt idx="1">
                  <c:v>26.956521739130434</c:v>
                </c:pt>
              </c:numCache>
            </c:numRef>
          </c:val>
          <c:extLst>
            <c:ext xmlns:c16="http://schemas.microsoft.com/office/drawing/2014/chart" uri="{C3380CC4-5D6E-409C-BE32-E72D297353CC}">
              <c16:uniqueId val="{00000001-8814-43B7-902E-E480F2C316B7}"/>
            </c:ext>
          </c:extLst>
        </c:ser>
        <c:ser>
          <c:idx val="1"/>
          <c:order val="1"/>
          <c:tx>
            <c:strRef>
              <c:f>'52【Q46】 '!$E$33</c:f>
              <c:strCache>
                <c:ptCount val="1"/>
                <c:pt idx="0">
                  <c:v>まあ感じることがあった</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'52【Q46】 '!$C$34:$C$35</c:f>
              <c:strCache>
                <c:ptCount val="2"/>
                <c:pt idx="0">
                  <c:v>男性 総合職(n=97)</c:v>
                </c:pt>
                <c:pt idx="1">
                  <c:v>女性　総合職(n=115)</c:v>
                </c:pt>
              </c:strCache>
            </c:strRef>
          </c:cat>
          <c:val>
            <c:numRef>
              <c:f>'52【Q46】 '!$E$34:$E$35</c:f>
              <c:numCache>
                <c:formatCode>0.0_);[Red]\(0.0\)</c:formatCode>
                <c:ptCount val="2"/>
                <c:pt idx="0">
                  <c:v>14.432989690721648</c:v>
                </c:pt>
                <c:pt idx="1">
                  <c:v>46.086956521739133</c:v>
                </c:pt>
              </c:numCache>
            </c:numRef>
          </c:val>
          <c:extLst>
            <c:ext xmlns:c16="http://schemas.microsoft.com/office/drawing/2014/chart" uri="{C3380CC4-5D6E-409C-BE32-E72D297353CC}">
              <c16:uniqueId val="{00000002-8814-43B7-902E-E480F2C316B7}"/>
            </c:ext>
          </c:extLst>
        </c:ser>
        <c:ser>
          <c:idx val="2"/>
          <c:order val="2"/>
          <c:tx>
            <c:strRef>
              <c:f>'52【Q46】 '!$F$33</c:f>
              <c:strCache>
                <c:ptCount val="1"/>
                <c:pt idx="0">
                  <c:v>あまり感じることがなかった</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'52【Q46】 '!$C$34:$C$35</c:f>
              <c:strCache>
                <c:ptCount val="2"/>
                <c:pt idx="0">
                  <c:v>男性 総合職(n=97)</c:v>
                </c:pt>
                <c:pt idx="1">
                  <c:v>女性　総合職(n=115)</c:v>
                </c:pt>
              </c:strCache>
            </c:strRef>
          </c:cat>
          <c:val>
            <c:numRef>
              <c:f>'52【Q46】 '!$F$34:$F$35</c:f>
              <c:numCache>
                <c:formatCode>0.0_);[Red]\(0.0\)</c:formatCode>
                <c:ptCount val="2"/>
                <c:pt idx="0">
                  <c:v>49.484536082474229</c:v>
                </c:pt>
                <c:pt idx="1">
                  <c:v>22.608695652173914</c:v>
                </c:pt>
              </c:numCache>
            </c:numRef>
          </c:val>
          <c:extLst>
            <c:ext xmlns:c16="http://schemas.microsoft.com/office/drawing/2014/chart" uri="{C3380CC4-5D6E-409C-BE32-E72D297353CC}">
              <c16:uniqueId val="{00000003-8814-43B7-902E-E480F2C316B7}"/>
            </c:ext>
          </c:extLst>
        </c:ser>
        <c:ser>
          <c:idx val="3"/>
          <c:order val="3"/>
          <c:tx>
            <c:strRef>
              <c:f>'52【Q46】 '!$G$33</c:f>
              <c:strCache>
                <c:ptCount val="1"/>
                <c:pt idx="0">
                  <c:v>感じることがなかった</c:v>
                </c:pt>
              </c:strCache>
            </c:strRef>
          </c:tx>
          <c:spPr>
            <a:pattFill prst="pct20">
              <a:fgClr>
                <a:srgbClr val="5B9BD5"/>
              </a:fgClr>
              <a:bgClr>
                <a:sysClr val="window" lastClr="FFFFFF"/>
              </a:bgClr>
            </a:patt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'52【Q46】 '!$C$34:$C$35</c:f>
              <c:strCache>
                <c:ptCount val="2"/>
                <c:pt idx="0">
                  <c:v>男性 総合職(n=97)</c:v>
                </c:pt>
                <c:pt idx="1">
                  <c:v>女性　総合職(n=115)</c:v>
                </c:pt>
              </c:strCache>
            </c:strRef>
          </c:cat>
          <c:val>
            <c:numRef>
              <c:f>'52【Q46】 '!$G$34:$G$35</c:f>
              <c:numCache>
                <c:formatCode>0.0_);[Red]\(0.0\)</c:formatCode>
                <c:ptCount val="2"/>
                <c:pt idx="0">
                  <c:v>30.927835051546392</c:v>
                </c:pt>
                <c:pt idx="1">
                  <c:v>4.3478260869565215</c:v>
                </c:pt>
              </c:numCache>
            </c:numRef>
          </c:val>
          <c:extLst>
            <c:ext xmlns:c16="http://schemas.microsoft.com/office/drawing/2014/chart" uri="{C3380CC4-5D6E-409C-BE32-E72D297353CC}">
              <c16:uniqueId val="{00000004-8814-43B7-902E-E480F2C316B7}"/>
            </c:ext>
          </c:extLst>
        </c:ser>
        <c:dLbls>
          <c:showLegendKey val="0"/>
          <c:showVal val="0"/>
          <c:showCatName val="0"/>
          <c:showSerName val="0"/>
          <c:showPercent val="0"/>
          <c:showBubbleSize val="0"/>
        </c:dLbls>
        <c:gapWidth val="150"/>
        <c:overlap val="100"/>
        <c:axId val="425721968"/>
        <c:axId val="425722360"/>
      </c:barChart>
      <c:catAx>
        <c:axId val="4257219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25722360"/>
        <c:crosses val="autoZero"/>
        <c:auto val="1"/>
        <c:lblAlgn val="ctr"/>
        <c:lblOffset val="100"/>
        <c:noMultiLvlLbl val="0"/>
      </c:catAx>
      <c:valAx>
        <c:axId val="42572236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25721968"/>
        <c:crosses val="autoZero"/>
        <c:crossBetween val="between"/>
        <c:majorUnit val="0.2"/>
      </c:valAx>
      <c:spPr>
        <a:noFill/>
        <a:ln>
          <a:noFill/>
        </a:ln>
        <a:effectLst/>
      </c:spPr>
    </c:plotArea>
    <c:legend>
      <c:legendPos val="b"/>
      <c:layout>
        <c:manualLayout>
          <c:xMode val="edge"/>
          <c:yMode val="edge"/>
          <c:x val="1.5935233181205812E-3"/>
          <c:y val="0.86143542402027329"/>
          <c:w val="0.99840647668187943"/>
          <c:h val="0.137103448275862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6405001340105367E-2"/>
          <c:y val="5.1368424837306297E-2"/>
          <c:w val="0.89105970563546566"/>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'53【Q47】加工'!#REF!</c:f>
              <c:numCache>
                <c:formatCode>General</c:formatCode>
                <c:ptCount val="1"/>
                <c:pt idx="0">
                  <c:v>1</c:v>
                </c:pt>
              </c:numCache>
            </c:numRef>
          </c:val>
          <c:extLst>
            <c:ext xmlns:c16="http://schemas.microsoft.com/office/drawing/2014/chart" uri="{C3380CC4-5D6E-409C-BE32-E72D297353CC}">
              <c16:uniqueId val="{00000000-C1B5-4179-B806-16F58FE09D57}"/>
            </c:ext>
          </c:extLst>
        </c:ser>
        <c:dLbls>
          <c:showLegendKey val="0"/>
          <c:showVal val="0"/>
          <c:showCatName val="0"/>
          <c:showSerName val="0"/>
          <c:showPercent val="0"/>
          <c:showBubbleSize val="0"/>
        </c:dLbls>
        <c:gapWidth val="60"/>
        <c:overlap val="-50"/>
        <c:axId val="425736080"/>
        <c:axId val="425736864"/>
      </c:barChart>
      <c:catAx>
        <c:axId val="425736080"/>
        <c:scaling>
          <c:orientation val="minMax"/>
        </c:scaling>
        <c:delete val="1"/>
        <c:axPos val="b"/>
        <c:numFmt formatCode="General" sourceLinked="1"/>
        <c:majorTickMark val="out"/>
        <c:minorTickMark val="none"/>
        <c:tickLblPos val="nextTo"/>
        <c:crossAx val="425736864"/>
        <c:crosses val="autoZero"/>
        <c:auto val="1"/>
        <c:lblAlgn val="ctr"/>
        <c:lblOffset val="100"/>
        <c:noMultiLvlLbl val="0"/>
      </c:catAx>
      <c:valAx>
        <c:axId val="42573686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25736080"/>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508082865720878E-2"/>
          <c:y val="0.6911966259029485"/>
          <c:w val="0.9375693739554638"/>
          <c:h val="0.22927844319526933"/>
        </c:manualLayout>
      </c:layout>
      <c:barChart>
        <c:barDir val="bar"/>
        <c:grouping val="percentStacked"/>
        <c:varyColors val="0"/>
        <c:ser>
          <c:idx val="0"/>
          <c:order val="0"/>
          <c:tx>
            <c:strRef>
              <c:f>'53【Q47】'!$F$28</c:f>
              <c:strCache>
                <c:ptCount val="1"/>
                <c:pt idx="0">
                  <c:v>思う存分仕事をしている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'53【Q47】'!$F$30:$F$31</c:f>
              <c:numCache>
                <c:formatCode>0.0_ </c:formatCode>
                <c:ptCount val="2"/>
                <c:pt idx="0">
                  <c:v>42.105263157894733</c:v>
                </c:pt>
                <c:pt idx="1">
                  <c:v>63.095238095238095</c:v>
                </c:pt>
              </c:numCache>
            </c:numRef>
          </c:val>
          <c:extLst>
            <c:ext xmlns:c16="http://schemas.microsoft.com/office/drawing/2014/chart" uri="{C3380CC4-5D6E-409C-BE32-E72D297353CC}">
              <c16:uniqueId val="{00000000-D5FB-43D2-8FCA-D4E21986790D}"/>
            </c:ext>
          </c:extLst>
        </c:ser>
        <c:ser>
          <c:idx val="1"/>
          <c:order val="1"/>
          <c:tx>
            <c:strRef>
              <c:f>'53【Q47】'!$G$28</c:f>
              <c:strCache>
                <c:ptCount val="1"/>
                <c:pt idx="0">
                  <c:v>思う存分仕事をしたいが、できていない</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'53【Q47】'!$G$30:$G$31</c:f>
              <c:numCache>
                <c:formatCode>0.0_ </c:formatCode>
                <c:ptCount val="2"/>
                <c:pt idx="0">
                  <c:v>10.526315789473683</c:v>
                </c:pt>
                <c:pt idx="1">
                  <c:v>7.1428571428571423</c:v>
                </c:pt>
              </c:numCache>
            </c:numRef>
          </c:val>
          <c:extLst>
            <c:ext xmlns:c16="http://schemas.microsoft.com/office/drawing/2014/chart" uri="{C3380CC4-5D6E-409C-BE32-E72D297353CC}">
              <c16:uniqueId val="{00000001-D5FB-43D2-8FCA-D4E21986790D}"/>
            </c:ext>
          </c:extLst>
        </c:ser>
        <c:ser>
          <c:idx val="2"/>
          <c:order val="2"/>
          <c:tx>
            <c:strRef>
              <c:f>'53【Q47】'!$H$28</c:f>
              <c:strCache>
                <c:ptCount val="1"/>
                <c:pt idx="0">
                  <c:v>思う存分仕事をしたいと思わない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'53【Q47】'!$H$30:$H$31</c:f>
              <c:numCache>
                <c:formatCode>0.0_ </c:formatCode>
                <c:ptCount val="2"/>
                <c:pt idx="0">
                  <c:v>47.368421052631575</c:v>
                </c:pt>
                <c:pt idx="1">
                  <c:v>29.761904761904763</c:v>
                </c:pt>
              </c:numCache>
            </c:numRef>
          </c:val>
          <c:extLst>
            <c:ext xmlns:c16="http://schemas.microsoft.com/office/drawing/2014/chart" uri="{C3380CC4-5D6E-409C-BE32-E72D297353CC}">
              <c16:uniqueId val="{00000002-D5FB-43D2-8FCA-D4E21986790D}"/>
            </c:ext>
          </c:extLst>
        </c:ser>
        <c:dLbls>
          <c:showLegendKey val="0"/>
          <c:showVal val="0"/>
          <c:showCatName val="0"/>
          <c:showSerName val="0"/>
          <c:showPercent val="0"/>
          <c:showBubbleSize val="0"/>
        </c:dLbls>
        <c:gapWidth val="30"/>
        <c:overlap val="100"/>
        <c:axId val="425729024"/>
        <c:axId val="425727064"/>
      </c:barChart>
      <c:catAx>
        <c:axId val="425729024"/>
        <c:scaling>
          <c:orientation val="maxMin"/>
        </c:scaling>
        <c:delete val="1"/>
        <c:axPos val="l"/>
        <c:majorTickMark val="out"/>
        <c:minorTickMark val="none"/>
        <c:tickLblPos val="nextTo"/>
        <c:crossAx val="425727064"/>
        <c:crosses val="autoZero"/>
        <c:auto val="1"/>
        <c:lblAlgn val="ctr"/>
        <c:lblOffset val="100"/>
        <c:tickLblSkip val="3"/>
        <c:tickMarkSkip val="1"/>
        <c:noMultiLvlLbl val="0"/>
      </c:catAx>
      <c:valAx>
        <c:axId val="425727064"/>
        <c:scaling>
          <c:orientation val="minMax"/>
          <c:min val="0"/>
        </c:scaling>
        <c:delete val="1"/>
        <c:axPos val="t"/>
        <c:numFmt formatCode="0%" sourceLinked="1"/>
        <c:majorTickMark val="out"/>
        <c:minorTickMark val="none"/>
        <c:tickLblPos val="nextTo"/>
        <c:crossAx val="425729024"/>
        <c:crossesAt val="1"/>
        <c:crossBetween val="between"/>
      </c:valAx>
      <c:spPr>
        <a:noFill/>
        <a:ln w="25400">
          <a:noFill/>
        </a:ln>
      </c:spPr>
    </c:plotArea>
    <c:legend>
      <c:legendPos val="t"/>
      <c:layout>
        <c:manualLayout>
          <c:xMode val="edge"/>
          <c:yMode val="edge"/>
          <c:x val="6.9191750660056103E-2"/>
          <c:y val="0.44118430335680869"/>
          <c:w val="0.83846113033996206"/>
          <c:h val="0.24393977520550245"/>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586532621495524"/>
          <c:y val="0.22175853018372699"/>
          <c:w val="0.75885685185185181"/>
          <c:h val="0.56534558180227468"/>
        </c:manualLayout>
      </c:layout>
      <c:barChart>
        <c:barDir val="bar"/>
        <c:grouping val="percentStacked"/>
        <c:varyColors val="0"/>
        <c:ser>
          <c:idx val="0"/>
          <c:order val="0"/>
          <c:tx>
            <c:strRef>
              <c:f>'53【Q47】'!$D$33</c:f>
              <c:strCache>
                <c:ptCount val="1"/>
                <c:pt idx="0">
                  <c:v>思う存分仕事をしている</c:v>
                </c:pt>
              </c:strCache>
            </c:strRef>
          </c:tx>
          <c:spPr>
            <a:solidFill>
              <a:srgbClr val="5B9BD5"/>
            </a:solidFill>
            <a:ln>
              <a:solidFill>
                <a:schemeClr val="accent1"/>
              </a:solidFill>
            </a:ln>
            <a:effectLst/>
          </c:spPr>
          <c:invertIfNegative val="0"/>
          <c:dLbls>
            <c:dLbl>
              <c:idx val="1"/>
              <c:layout>
                <c:manualLayout>
                  <c:x val="-8.6043845045330461E-17"/>
                  <c:y val="-5.85642072518712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E7A-43B4-8717-6199E948C90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'53【Q47】'!$C$34:$C$35</c:f>
              <c:strCache>
                <c:ptCount val="2"/>
                <c:pt idx="0">
                  <c:v>男性　総合職(n=19)</c:v>
                </c:pt>
                <c:pt idx="1">
                  <c:v>女性　総合職(n=84)</c:v>
                </c:pt>
              </c:strCache>
            </c:strRef>
          </c:cat>
          <c:val>
            <c:numRef>
              <c:f>'53【Q47】'!$D$34:$D$35</c:f>
              <c:numCache>
                <c:formatCode>0.0_);[Red]\(0.0\)</c:formatCode>
                <c:ptCount val="2"/>
                <c:pt idx="0">
                  <c:v>42.105263157894733</c:v>
                </c:pt>
                <c:pt idx="1">
                  <c:v>63.095238095238095</c:v>
                </c:pt>
              </c:numCache>
            </c:numRef>
          </c:val>
          <c:extLst>
            <c:ext xmlns:c16="http://schemas.microsoft.com/office/drawing/2014/chart" uri="{C3380CC4-5D6E-409C-BE32-E72D297353CC}">
              <c16:uniqueId val="{00000001-CE7A-43B4-8717-6199E948C908}"/>
            </c:ext>
          </c:extLst>
        </c:ser>
        <c:ser>
          <c:idx val="1"/>
          <c:order val="1"/>
          <c:tx>
            <c:strRef>
              <c:f>'53【Q47】'!$E$33</c:f>
              <c:strCache>
                <c:ptCount val="1"/>
                <c:pt idx="0">
                  <c:v>思う存分仕事をしたいが、できていない</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'53【Q47】'!$C$34:$C$35</c:f>
              <c:strCache>
                <c:ptCount val="2"/>
                <c:pt idx="0">
                  <c:v>男性　総合職(n=19)</c:v>
                </c:pt>
                <c:pt idx="1">
                  <c:v>女性　総合職(n=84)</c:v>
                </c:pt>
              </c:strCache>
            </c:strRef>
          </c:cat>
          <c:val>
            <c:numRef>
              <c:f>'53【Q47】'!$E$34:$E$35</c:f>
              <c:numCache>
                <c:formatCode>0.0_);[Red]\(0.0\)</c:formatCode>
                <c:ptCount val="2"/>
                <c:pt idx="0">
                  <c:v>10.526315789473683</c:v>
                </c:pt>
                <c:pt idx="1">
                  <c:v>7.1428571428571423</c:v>
                </c:pt>
              </c:numCache>
            </c:numRef>
          </c:val>
          <c:extLst>
            <c:ext xmlns:c16="http://schemas.microsoft.com/office/drawing/2014/chart" uri="{C3380CC4-5D6E-409C-BE32-E72D297353CC}">
              <c16:uniqueId val="{00000002-CE7A-43B4-8717-6199E948C908}"/>
            </c:ext>
          </c:extLst>
        </c:ser>
        <c:ser>
          <c:idx val="2"/>
          <c:order val="2"/>
          <c:tx>
            <c:strRef>
              <c:f>'53【Q47】'!$F$33</c:f>
              <c:strCache>
                <c:ptCount val="1"/>
                <c:pt idx="0">
                  <c:v>思う存分仕事をしたいと思わない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'53【Q47】'!$C$34:$C$35</c:f>
              <c:strCache>
                <c:ptCount val="2"/>
                <c:pt idx="0">
                  <c:v>男性　総合職(n=19)</c:v>
                </c:pt>
                <c:pt idx="1">
                  <c:v>女性　総合職(n=84)</c:v>
                </c:pt>
              </c:strCache>
            </c:strRef>
          </c:cat>
          <c:val>
            <c:numRef>
              <c:f>'53【Q47】'!$F$34:$F$35</c:f>
              <c:numCache>
                <c:formatCode>0.0_);[Red]\(0.0\)</c:formatCode>
                <c:ptCount val="2"/>
                <c:pt idx="0">
                  <c:v>47.368421052631575</c:v>
                </c:pt>
                <c:pt idx="1">
                  <c:v>29.761904761904763</c:v>
                </c:pt>
              </c:numCache>
            </c:numRef>
          </c:val>
          <c:extLst>
            <c:ext xmlns:c16="http://schemas.microsoft.com/office/drawing/2014/chart" uri="{C3380CC4-5D6E-409C-BE32-E72D297353CC}">
              <c16:uniqueId val="{00000003-CE7A-43B4-8717-6199E948C908}"/>
            </c:ext>
          </c:extLst>
        </c:ser>
        <c:dLbls>
          <c:showLegendKey val="0"/>
          <c:showVal val="0"/>
          <c:showCatName val="0"/>
          <c:showSerName val="0"/>
          <c:showPercent val="0"/>
          <c:showBubbleSize val="0"/>
        </c:dLbls>
        <c:gapWidth val="150"/>
        <c:overlap val="100"/>
        <c:axId val="425733728"/>
        <c:axId val="425726672"/>
      </c:barChart>
      <c:catAx>
        <c:axId val="42573372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25726672"/>
        <c:crosses val="autoZero"/>
        <c:auto val="1"/>
        <c:lblAlgn val="ctr"/>
        <c:lblOffset val="100"/>
        <c:noMultiLvlLbl val="0"/>
      </c:catAx>
      <c:valAx>
        <c:axId val="4257266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25733728"/>
        <c:crosses val="autoZero"/>
        <c:crossBetween val="between"/>
        <c:majorUnit val="0.2"/>
      </c:valAx>
      <c:spPr>
        <a:noFill/>
        <a:ln>
          <a:noFill/>
        </a:ln>
        <a:effectLst/>
      </c:spPr>
    </c:plotArea>
    <c:legend>
      <c:legendPos val="b"/>
      <c:layout>
        <c:manualLayout>
          <c:xMode val="edge"/>
          <c:yMode val="edge"/>
          <c:x val="1.5935233181205812E-3"/>
          <c:y val="0.86143542402027329"/>
          <c:w val="0.99840647668187943"/>
          <c:h val="0.137103448275862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4446144053876479E-2"/>
          <c:y val="5.1368424837306297E-2"/>
          <c:w val="0.92683480822930353"/>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'54【Q48】'!$F$30:$J$30</c:f>
              <c:numCache>
                <c:formatCode>0.0_ </c:formatCode>
                <c:ptCount val="5"/>
                <c:pt idx="0">
                  <c:v>6.8686868686868685</c:v>
                </c:pt>
                <c:pt idx="1">
                  <c:v>25.050505050505052</c:v>
                </c:pt>
                <c:pt idx="2">
                  <c:v>27.070707070707073</c:v>
                </c:pt>
                <c:pt idx="3">
                  <c:v>30.909090909090907</c:v>
                </c:pt>
                <c:pt idx="4">
                  <c:v>10.1010101010101</c:v>
                </c:pt>
              </c:numCache>
            </c:numRef>
          </c:val>
          <c:extLst>
            <c:ext xmlns:c16="http://schemas.microsoft.com/office/drawing/2014/chart" uri="{C3380CC4-5D6E-409C-BE32-E72D297353CC}">
              <c16:uniqueId val="{00000005-4EC3-4F41-8AD6-CFA2B3B36106}"/>
            </c:ext>
          </c:extLst>
        </c:ser>
        <c:dLbls>
          <c:showLegendKey val="0"/>
          <c:showVal val="0"/>
          <c:showCatName val="0"/>
          <c:showSerName val="0"/>
          <c:showPercent val="0"/>
          <c:showBubbleSize val="0"/>
        </c:dLbls>
        <c:gapWidth val="60"/>
        <c:overlap val="-50"/>
        <c:axId val="425730200"/>
        <c:axId val="425734512"/>
      </c:barChart>
      <c:catAx>
        <c:axId val="425730200"/>
        <c:scaling>
          <c:orientation val="minMax"/>
        </c:scaling>
        <c:delete val="1"/>
        <c:axPos val="b"/>
        <c:numFmt formatCode="General" sourceLinked="1"/>
        <c:majorTickMark val="out"/>
        <c:minorTickMark val="none"/>
        <c:tickLblPos val="nextTo"/>
        <c:crossAx val="425734512"/>
        <c:crosses val="autoZero"/>
        <c:auto val="1"/>
        <c:lblAlgn val="ctr"/>
        <c:lblOffset val="100"/>
        <c:noMultiLvlLbl val="0"/>
      </c:catAx>
      <c:valAx>
        <c:axId val="425734512"/>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25730200"/>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63513826555157249"/>
          <c:w val="0.93756915578227862"/>
          <c:h val="0.28533683226687756"/>
        </c:manualLayout>
      </c:layout>
      <c:barChart>
        <c:barDir val="bar"/>
        <c:grouping val="percentStacked"/>
        <c:varyColors val="0"/>
        <c:ser>
          <c:idx val="0"/>
          <c:order val="0"/>
          <c:tx>
            <c:strRef>
              <c:f>'54【Q48】'!$F$28</c:f>
              <c:strCache>
                <c:ptCount val="1"/>
                <c:pt idx="0">
                  <c:v>そう思う</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'54【Q48】'!$F$30:$F$32</c:f>
              <c:numCache>
                <c:formatCode>0.0_ </c:formatCode>
                <c:ptCount val="3"/>
                <c:pt idx="0">
                  <c:v>6.8686868686868685</c:v>
                </c:pt>
                <c:pt idx="1">
                  <c:v>5.0847457627118651</c:v>
                </c:pt>
                <c:pt idx="2">
                  <c:v>8.4942084942084932</c:v>
                </c:pt>
              </c:numCache>
            </c:numRef>
          </c:val>
          <c:extLst>
            <c:ext xmlns:c16="http://schemas.microsoft.com/office/drawing/2014/chart" uri="{C3380CC4-5D6E-409C-BE32-E72D297353CC}">
              <c16:uniqueId val="{00000001-8F0D-4B7C-873B-B68BA639B4ED}"/>
            </c:ext>
          </c:extLst>
        </c:ser>
        <c:ser>
          <c:idx val="1"/>
          <c:order val="1"/>
          <c:tx>
            <c:strRef>
              <c:f>'54【Q48】'!$G$28</c:f>
              <c:strCache>
                <c:ptCount val="1"/>
                <c:pt idx="0">
                  <c:v>どちらかと言えばそう思う</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'54【Q48】'!$G$30:$G$32</c:f>
              <c:numCache>
                <c:formatCode>"▼"0.0_ </c:formatCode>
                <c:ptCount val="3"/>
                <c:pt idx="0" formatCode="0.0_ ">
                  <c:v>25.050505050505052</c:v>
                </c:pt>
                <c:pt idx="1">
                  <c:v>17.372881355932204</c:v>
                </c:pt>
                <c:pt idx="2" formatCode="&quot;▲&quot;0.0_ ">
                  <c:v>32.046332046332047</c:v>
                </c:pt>
              </c:numCache>
            </c:numRef>
          </c:val>
          <c:extLst>
            <c:ext xmlns:c16="http://schemas.microsoft.com/office/drawing/2014/chart" uri="{C3380CC4-5D6E-409C-BE32-E72D297353CC}">
              <c16:uniqueId val="{00000002-8F0D-4B7C-873B-B68BA639B4ED}"/>
            </c:ext>
          </c:extLst>
        </c:ser>
        <c:ser>
          <c:idx val="2"/>
          <c:order val="2"/>
          <c:tx>
            <c:strRef>
              <c:f>'54【Q48】'!$H$28</c:f>
              <c:strCache>
                <c:ptCount val="1"/>
                <c:pt idx="0">
                  <c:v>どちらかと言えばそう思わない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'54【Q48】'!$H$30:$H$32</c:f>
              <c:numCache>
                <c:formatCode>0.0_ </c:formatCode>
                <c:ptCount val="3"/>
                <c:pt idx="0">
                  <c:v>27.070707070707073</c:v>
                </c:pt>
                <c:pt idx="1">
                  <c:v>28.8135593220339</c:v>
                </c:pt>
                <c:pt idx="2">
                  <c:v>25.482625482625483</c:v>
                </c:pt>
              </c:numCache>
            </c:numRef>
          </c:val>
          <c:extLst>
            <c:ext xmlns:c16="http://schemas.microsoft.com/office/drawing/2014/chart" uri="{C3380CC4-5D6E-409C-BE32-E72D297353CC}">
              <c16:uniqueId val="{00000003-8F0D-4B7C-873B-B68BA639B4ED}"/>
            </c:ext>
          </c:extLst>
        </c:ser>
        <c:ser>
          <c:idx val="3"/>
          <c:order val="3"/>
          <c:tx>
            <c:strRef>
              <c:f>'54【Q48】'!$I$28</c:f>
              <c:strCache>
                <c:ptCount val="1"/>
                <c:pt idx="0">
                  <c:v>そう思わない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'54【Q48】'!$I$30:$I$32</c:f>
              <c:numCache>
                <c:formatCode>"▲"0.0_ </c:formatCode>
                <c:ptCount val="3"/>
                <c:pt idx="0" formatCode="0.0_ ">
                  <c:v>30.909090909090907</c:v>
                </c:pt>
                <c:pt idx="1">
                  <c:v>39.83050847457627</c:v>
                </c:pt>
                <c:pt idx="2" formatCode="&quot;▼&quot;0.0_ ">
                  <c:v>22.779922779922778</c:v>
                </c:pt>
              </c:numCache>
            </c:numRef>
          </c:val>
          <c:extLst>
            <c:ext xmlns:c16="http://schemas.microsoft.com/office/drawing/2014/chart" uri="{C3380CC4-5D6E-409C-BE32-E72D297353CC}">
              <c16:uniqueId val="{00000004-8F0D-4B7C-873B-B68BA639B4ED}"/>
            </c:ext>
          </c:extLst>
        </c:ser>
        <c:ser>
          <c:idx val="4"/>
          <c:order val="4"/>
          <c:tx>
            <c:strRef>
              <c:f>'54【Q48】'!$J$28</c:f>
              <c:strCache>
                <c:ptCount val="1"/>
                <c:pt idx="0">
                  <c:v>わからない</c:v>
                </c:pt>
              </c:strCache>
            </c:strRef>
          </c:tx>
          <c:spPr>
            <a:solidFill>
              <a:srgbClr val="92CDDC"/>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'54【Q48】'!$J$30:$J$32</c:f>
              <c:numCache>
                <c:formatCode>0.0_ </c:formatCode>
                <c:ptCount val="3"/>
                <c:pt idx="0">
                  <c:v>10.1010101010101</c:v>
                </c:pt>
                <c:pt idx="1">
                  <c:v>8.898305084745763</c:v>
                </c:pt>
                <c:pt idx="2">
                  <c:v>11.196911196911197</c:v>
                </c:pt>
              </c:numCache>
            </c:numRef>
          </c:val>
          <c:extLst>
            <c:ext xmlns:c16="http://schemas.microsoft.com/office/drawing/2014/chart" uri="{C3380CC4-5D6E-409C-BE32-E72D297353CC}">
              <c16:uniqueId val="{00000005-8F0D-4B7C-873B-B68BA639B4ED}"/>
            </c:ext>
          </c:extLst>
        </c:ser>
        <c:dLbls>
          <c:showLegendKey val="0"/>
          <c:showVal val="0"/>
          <c:showCatName val="0"/>
          <c:showSerName val="0"/>
          <c:showPercent val="0"/>
          <c:showBubbleSize val="0"/>
        </c:dLbls>
        <c:gapWidth val="30"/>
        <c:overlap val="100"/>
        <c:axId val="425735296"/>
        <c:axId val="425735688"/>
      </c:barChart>
      <c:catAx>
        <c:axId val="425735296"/>
        <c:scaling>
          <c:orientation val="maxMin"/>
        </c:scaling>
        <c:delete val="1"/>
        <c:axPos val="l"/>
        <c:majorTickMark val="out"/>
        <c:minorTickMark val="none"/>
        <c:tickLblPos val="nextTo"/>
        <c:crossAx val="425735688"/>
        <c:crosses val="autoZero"/>
        <c:auto val="1"/>
        <c:lblAlgn val="ctr"/>
        <c:lblOffset val="100"/>
        <c:tickLblSkip val="3"/>
        <c:tickMarkSkip val="1"/>
        <c:noMultiLvlLbl val="0"/>
      </c:catAx>
      <c:valAx>
        <c:axId val="425735688"/>
        <c:scaling>
          <c:orientation val="minMax"/>
          <c:min val="0"/>
        </c:scaling>
        <c:delete val="1"/>
        <c:axPos val="t"/>
        <c:numFmt formatCode="0%" sourceLinked="1"/>
        <c:majorTickMark val="out"/>
        <c:minorTickMark val="none"/>
        <c:tickLblPos val="nextTo"/>
        <c:crossAx val="425735296"/>
        <c:crossesAt val="1"/>
        <c:crossBetween val="between"/>
      </c:valAx>
      <c:spPr>
        <a:noFill/>
        <a:ln w="25400">
          <a:noFill/>
        </a:ln>
      </c:spPr>
    </c:plotArea>
    <c:legend>
      <c:legendPos val="t"/>
      <c:layout>
        <c:manualLayout>
          <c:xMode val="edge"/>
          <c:yMode val="edge"/>
          <c:x val="7.0721858963275847E-2"/>
          <c:y val="0.27054691473413167"/>
          <c:w val="0.82170953500507149"/>
          <c:h val="0.29466632316405839"/>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181314814814815"/>
          <c:y val="0.17310573807761162"/>
          <c:w val="0.79279999999999995"/>
          <c:h val="0.62748079935216872"/>
        </c:manualLayout>
      </c:layout>
      <c:barChart>
        <c:barDir val="bar"/>
        <c:grouping val="percentStacked"/>
        <c:varyColors val="0"/>
        <c:ser>
          <c:idx val="0"/>
          <c:order val="0"/>
          <c:tx>
            <c:strRef>
              <c:f>'54【Q48】'!$D$34</c:f>
              <c:strCache>
                <c:ptCount val="1"/>
                <c:pt idx="0">
                  <c:v>そう思う</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'54【Q48】'!$C$35:$C$36</c:f>
              <c:strCache>
                <c:ptCount val="2"/>
                <c:pt idx="0">
                  <c:v>男性総合職(n=236)</c:v>
                </c:pt>
                <c:pt idx="1">
                  <c:v>女性総合職(n=259)</c:v>
                </c:pt>
              </c:strCache>
            </c:strRef>
          </c:cat>
          <c:val>
            <c:numRef>
              <c:f>'54【Q48】'!$D$35:$D$36</c:f>
              <c:numCache>
                <c:formatCode>0.0_ </c:formatCode>
                <c:ptCount val="2"/>
                <c:pt idx="0">
                  <c:v>5.0847457627118651</c:v>
                </c:pt>
                <c:pt idx="1">
                  <c:v>8.4942084942084932</c:v>
                </c:pt>
              </c:numCache>
            </c:numRef>
          </c:val>
          <c:extLst>
            <c:ext xmlns:c16="http://schemas.microsoft.com/office/drawing/2014/chart" uri="{C3380CC4-5D6E-409C-BE32-E72D297353CC}">
              <c16:uniqueId val="{00000000-F02A-4892-9FB3-8105312980F9}"/>
            </c:ext>
          </c:extLst>
        </c:ser>
        <c:ser>
          <c:idx val="1"/>
          <c:order val="1"/>
          <c:tx>
            <c:strRef>
              <c:f>'54【Q48】'!$E$34</c:f>
              <c:strCache>
                <c:ptCount val="1"/>
                <c:pt idx="0">
                  <c:v>どちらかと言えばそう思う</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'54【Q48】'!$C$35:$C$36</c:f>
              <c:strCache>
                <c:ptCount val="2"/>
                <c:pt idx="0">
                  <c:v>男性総合職(n=236)</c:v>
                </c:pt>
                <c:pt idx="1">
                  <c:v>女性総合職(n=259)</c:v>
                </c:pt>
              </c:strCache>
            </c:strRef>
          </c:cat>
          <c:val>
            <c:numRef>
              <c:f>'54【Q48】'!$E$35:$E$36</c:f>
              <c:numCache>
                <c:formatCode>0.0_ </c:formatCode>
                <c:ptCount val="2"/>
                <c:pt idx="0">
                  <c:v>17.372881355932204</c:v>
                </c:pt>
                <c:pt idx="1">
                  <c:v>32.046332046332047</c:v>
                </c:pt>
              </c:numCache>
            </c:numRef>
          </c:val>
          <c:extLst>
            <c:ext xmlns:c16="http://schemas.microsoft.com/office/drawing/2014/chart" uri="{C3380CC4-5D6E-409C-BE32-E72D297353CC}">
              <c16:uniqueId val="{00000001-F02A-4892-9FB3-8105312980F9}"/>
            </c:ext>
          </c:extLst>
        </c:ser>
        <c:ser>
          <c:idx val="2"/>
          <c:order val="2"/>
          <c:tx>
            <c:strRef>
              <c:f>'54【Q48】'!$F$34</c:f>
              <c:strCache>
                <c:ptCount val="1"/>
                <c:pt idx="0">
                  <c:v>どちらかと言えばそう思わない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'54【Q48】'!$C$35:$C$36</c:f>
              <c:strCache>
                <c:ptCount val="2"/>
                <c:pt idx="0">
                  <c:v>男性総合職(n=236)</c:v>
                </c:pt>
                <c:pt idx="1">
                  <c:v>女性総合職(n=259)</c:v>
                </c:pt>
              </c:strCache>
            </c:strRef>
          </c:cat>
          <c:val>
            <c:numRef>
              <c:f>'54【Q48】'!$F$35:$F$36</c:f>
              <c:numCache>
                <c:formatCode>0.0_ </c:formatCode>
                <c:ptCount val="2"/>
                <c:pt idx="0">
                  <c:v>28.8135593220339</c:v>
                </c:pt>
                <c:pt idx="1">
                  <c:v>25.482625482625483</c:v>
                </c:pt>
              </c:numCache>
            </c:numRef>
          </c:val>
          <c:extLst>
            <c:ext xmlns:c16="http://schemas.microsoft.com/office/drawing/2014/chart" uri="{C3380CC4-5D6E-409C-BE32-E72D297353CC}">
              <c16:uniqueId val="{00000002-F02A-4892-9FB3-8105312980F9}"/>
            </c:ext>
          </c:extLst>
        </c:ser>
        <c:ser>
          <c:idx val="3"/>
          <c:order val="3"/>
          <c:tx>
            <c:strRef>
              <c:f>'54【Q48】'!$G$34</c:f>
              <c:strCache>
                <c:ptCount val="1"/>
                <c:pt idx="0">
                  <c:v>そう思わない</c:v>
                </c:pt>
              </c:strCache>
            </c:strRef>
          </c:tx>
          <c:spPr>
            <a:pattFill prst="pct20">
              <a:fgClr>
                <a:srgbClr val="5B9BD5">
                  <a:lumMod val="75000"/>
                </a:srgbClr>
              </a:fgClr>
              <a:bgClr>
                <a:sysClr val="window" lastClr="FFFFFF"/>
              </a:bgClr>
            </a:pattFill>
            <a:ln>
              <a:solidFill>
                <a:srgbClr val="5B9BD5"/>
              </a:solidFill>
            </a:ln>
            <a:effectLst/>
          </c:spPr>
          <c:invertIfNegative val="0"/>
          <c:dLbls>
            <c:dLbl>
              <c:idx val="6"/>
              <c:layout>
                <c:manualLayout>
                  <c:x val="2.3519524380185551E-3"/>
                  <c:y val="5.4116917435442579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02A-4892-9FB3-8105312980F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'54【Q48】'!$C$35:$C$36</c:f>
              <c:strCache>
                <c:ptCount val="2"/>
                <c:pt idx="0">
                  <c:v>男性総合職(n=236)</c:v>
                </c:pt>
                <c:pt idx="1">
                  <c:v>女性総合職(n=259)</c:v>
                </c:pt>
              </c:strCache>
            </c:strRef>
          </c:cat>
          <c:val>
            <c:numRef>
              <c:f>'54【Q48】'!$G$35:$G$36</c:f>
              <c:numCache>
                <c:formatCode>0.0_ </c:formatCode>
                <c:ptCount val="2"/>
                <c:pt idx="0">
                  <c:v>39.83050847457627</c:v>
                </c:pt>
                <c:pt idx="1">
                  <c:v>22.779922779922778</c:v>
                </c:pt>
              </c:numCache>
            </c:numRef>
          </c:val>
          <c:extLst>
            <c:ext xmlns:c16="http://schemas.microsoft.com/office/drawing/2014/chart" uri="{C3380CC4-5D6E-409C-BE32-E72D297353CC}">
              <c16:uniqueId val="{00000004-F02A-4892-9FB3-8105312980F9}"/>
            </c:ext>
          </c:extLst>
        </c:ser>
        <c:ser>
          <c:idx val="4"/>
          <c:order val="4"/>
          <c:tx>
            <c:strRef>
              <c:f>'54【Q48】'!$H$34</c:f>
              <c:strCache>
                <c:ptCount val="1"/>
                <c:pt idx="0">
                  <c:v>わからない</c:v>
                </c:pt>
              </c:strCache>
            </c:strRef>
          </c:tx>
          <c:spPr>
            <a:solidFill>
              <a:srgbClr val="FF99CC"/>
            </a:solid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'54【Q48】'!$C$35:$C$36</c:f>
              <c:strCache>
                <c:ptCount val="2"/>
                <c:pt idx="0">
                  <c:v>男性総合職(n=236)</c:v>
                </c:pt>
                <c:pt idx="1">
                  <c:v>女性総合職(n=259)</c:v>
                </c:pt>
              </c:strCache>
            </c:strRef>
          </c:cat>
          <c:val>
            <c:numRef>
              <c:f>'54【Q48】'!$H$35:$H$36</c:f>
              <c:numCache>
                <c:formatCode>0.0_ </c:formatCode>
                <c:ptCount val="2"/>
                <c:pt idx="0">
                  <c:v>8.898305084745763</c:v>
                </c:pt>
                <c:pt idx="1">
                  <c:v>11.196911196911197</c:v>
                </c:pt>
              </c:numCache>
            </c:numRef>
          </c:val>
          <c:extLst>
            <c:ext xmlns:c16="http://schemas.microsoft.com/office/drawing/2014/chart" uri="{C3380CC4-5D6E-409C-BE32-E72D297353CC}">
              <c16:uniqueId val="{00000005-F02A-4892-9FB3-8105312980F9}"/>
            </c:ext>
          </c:extLst>
        </c:ser>
        <c:dLbls>
          <c:showLegendKey val="0"/>
          <c:showVal val="0"/>
          <c:showCatName val="0"/>
          <c:showSerName val="0"/>
          <c:showPercent val="0"/>
          <c:showBubbleSize val="0"/>
        </c:dLbls>
        <c:gapWidth val="150"/>
        <c:overlap val="100"/>
        <c:axId val="425736472"/>
        <c:axId val="425730592"/>
      </c:barChart>
      <c:catAx>
        <c:axId val="42573647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25730592"/>
        <c:crosses val="autoZero"/>
        <c:auto val="1"/>
        <c:lblAlgn val="ctr"/>
        <c:lblOffset val="100"/>
        <c:noMultiLvlLbl val="0"/>
      </c:catAx>
      <c:valAx>
        <c:axId val="42573059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25736472"/>
        <c:crosses val="autoZero"/>
        <c:crossBetween val="between"/>
        <c:majorUnit val="0.2"/>
      </c:valAx>
      <c:spPr>
        <a:noFill/>
        <a:ln>
          <a:noFill/>
        </a:ln>
        <a:effectLst/>
      </c:spPr>
    </c:plotArea>
    <c:legend>
      <c:legendPos val="b"/>
      <c:layout>
        <c:manualLayout>
          <c:xMode val="edge"/>
          <c:yMode val="edge"/>
          <c:x val="1.5935768445610962E-3"/>
          <c:y val="0.84324829647081723"/>
          <c:w val="0.99840650760794569"/>
          <c:h val="0.1567517035291829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24540682414699"/>
          <c:y val="4.4852191641182468E-2"/>
          <c:w val="0.62352344470454713"/>
          <c:h val="0.54114377904596789"/>
        </c:manualLayout>
      </c:layout>
      <c:barChart>
        <c:barDir val="col"/>
        <c:grouping val="clustered"/>
        <c:varyColors val="0"/>
        <c:ser>
          <c:idx val="0"/>
          <c:order val="0"/>
          <c:spPr>
            <a:solidFill>
              <a:schemeClr val="accent2">
                <a:lumMod val="40000"/>
                <a:lumOff val="60000"/>
              </a:schemeClr>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6522-4CBF-9C37-94C6DBAA6FE1}"/>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Q15平均年収グラフ!$F$11:$I$11</c15:sqref>
                  </c15:fullRef>
                </c:ext>
              </c:extLst>
              <c:f>(Q15平均年収グラフ!$F$11,Q15平均年収グラフ!$H$11)</c:f>
              <c:strCache>
                <c:ptCount val="2"/>
                <c:pt idx="0">
                  <c:v>総合職男性(n=205)</c:v>
                </c:pt>
                <c:pt idx="1">
                  <c:v>総合職女性(n=221)</c:v>
                </c:pt>
              </c:strCache>
            </c:strRef>
          </c:cat>
          <c:val>
            <c:numRef>
              <c:extLst>
                <c:ext xmlns:c15="http://schemas.microsoft.com/office/drawing/2012/chart" uri="{02D57815-91ED-43cb-92C2-25804820EDAC}">
                  <c15:fullRef>
                    <c15:sqref>Q15平均年収グラフ!$F$13:$I$13</c15:sqref>
                  </c15:fullRef>
                </c:ext>
              </c:extLst>
              <c:f>(Q15平均年収グラフ!$F$13,Q15平均年収グラフ!$H$13)</c:f>
              <c:numCache>
                <c:formatCode>"¥"#,##0_);[Red]\("¥"#,##0\)</c:formatCode>
                <c:ptCount val="2"/>
                <c:pt idx="0">
                  <c:v>7031707.317073171</c:v>
                </c:pt>
                <c:pt idx="1">
                  <c:v>4966063.3484162893</c:v>
                </c:pt>
              </c:numCache>
            </c:numRef>
          </c:val>
          <c:extLst>
            <c:ext xmlns:c15="http://schemas.microsoft.com/office/drawing/2012/chart" uri="{02D57815-91ED-43cb-92C2-25804820EDAC}">
              <c15:categoryFilterExceptions>
                <c15:categoryFilterException>
                  <c15:sqref>Q15平均年収グラフ!$G$13</c15:sqref>
                  <c15:spPr xmlns:c15="http://schemas.microsoft.com/office/drawing/2012/chart">
                    <a:solidFill>
                      <a:schemeClr val="accent1"/>
                    </a:solidFill>
                    <a:ln>
                      <a:noFill/>
                    </a:ln>
                    <a:effectLst/>
                  </c15:spPr>
                  <c15:invertIfNegative val="0"/>
                  <c15:bubble3D val="0"/>
                </c15:categoryFilterException>
              </c15:categoryFilterExceptions>
            </c:ext>
            <c:ext xmlns:c16="http://schemas.microsoft.com/office/drawing/2014/chart" uri="{C3380CC4-5D6E-409C-BE32-E72D297353CC}">
              <c16:uniqueId val="{00000004-6522-4CBF-9C37-94C6DBAA6FE1}"/>
            </c:ext>
          </c:extLst>
        </c:ser>
        <c:dLbls>
          <c:showLegendKey val="0"/>
          <c:showVal val="0"/>
          <c:showCatName val="0"/>
          <c:showSerName val="0"/>
          <c:showPercent val="0"/>
          <c:showBubbleSize val="0"/>
        </c:dLbls>
        <c:gapWidth val="219"/>
        <c:overlap val="-27"/>
        <c:axId val="1736186399"/>
        <c:axId val="1736185151"/>
      </c:barChart>
      <c:catAx>
        <c:axId val="1736186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10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736185151"/>
        <c:crosses val="autoZero"/>
        <c:auto val="1"/>
        <c:lblAlgn val="ctr"/>
        <c:lblOffset val="100"/>
        <c:noMultiLvlLbl val="0"/>
      </c:catAx>
      <c:valAx>
        <c:axId val="1736185151"/>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736186399"/>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baseline="0">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'55【Q50S1'!$F$30:$I$30</c:f>
              <c:numCache>
                <c:formatCode>0.0_ </c:formatCode>
                <c:ptCount val="4"/>
                <c:pt idx="0">
                  <c:v>28.481012658227851</c:v>
                </c:pt>
                <c:pt idx="1">
                  <c:v>62.025316455696199</c:v>
                </c:pt>
                <c:pt idx="2">
                  <c:v>7.59493670886076</c:v>
                </c:pt>
                <c:pt idx="3">
                  <c:v>1.89873417721519</c:v>
                </c:pt>
              </c:numCache>
            </c:numRef>
          </c:val>
          <c:extLst>
            <c:ext xmlns:c16="http://schemas.microsoft.com/office/drawing/2014/chart" uri="{C3380CC4-5D6E-409C-BE32-E72D297353CC}">
              <c16:uniqueId val="{00000000-F723-4069-B74A-8B6495EC51FA}"/>
            </c:ext>
          </c:extLst>
        </c:ser>
        <c:dLbls>
          <c:showLegendKey val="0"/>
          <c:showVal val="0"/>
          <c:showCatName val="0"/>
          <c:showSerName val="0"/>
          <c:showPercent val="0"/>
          <c:showBubbleSize val="0"/>
        </c:dLbls>
        <c:gapWidth val="60"/>
        <c:overlap val="-50"/>
        <c:axId val="425737648"/>
        <c:axId val="425729808"/>
      </c:barChart>
      <c:catAx>
        <c:axId val="425737648"/>
        <c:scaling>
          <c:orientation val="minMax"/>
        </c:scaling>
        <c:delete val="1"/>
        <c:axPos val="b"/>
        <c:numFmt formatCode="General" sourceLinked="1"/>
        <c:majorTickMark val="out"/>
        <c:minorTickMark val="none"/>
        <c:tickLblPos val="nextTo"/>
        <c:crossAx val="425729808"/>
        <c:crosses val="autoZero"/>
        <c:auto val="1"/>
        <c:lblAlgn val="ctr"/>
        <c:lblOffset val="100"/>
        <c:noMultiLvlLbl val="0"/>
      </c:catAx>
      <c:valAx>
        <c:axId val="425729808"/>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2573764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63513826555157249"/>
          <c:w val="0.93756915578227862"/>
          <c:h val="0.28533683226687756"/>
        </c:manualLayout>
      </c:layout>
      <c:barChart>
        <c:barDir val="bar"/>
        <c:grouping val="percentStacked"/>
        <c:varyColors val="0"/>
        <c:ser>
          <c:idx val="0"/>
          <c:order val="0"/>
          <c:tx>
            <c:strRef>
              <c:f>'55【Q50S1'!$F$28</c:f>
              <c:strCache>
                <c:ptCount val="1"/>
                <c:pt idx="0">
                  <c:v>そう思う</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'55【Q50S1'!$F$30:$F$32</c:f>
              <c:numCache>
                <c:formatCode>0.0_ </c:formatCode>
                <c:ptCount val="3"/>
                <c:pt idx="0">
                  <c:v>28.481012658227851</c:v>
                </c:pt>
                <c:pt idx="1">
                  <c:v>26.415094339622641</c:v>
                </c:pt>
                <c:pt idx="2">
                  <c:v>29.523809523809526</c:v>
                </c:pt>
              </c:numCache>
            </c:numRef>
          </c:val>
          <c:extLst>
            <c:ext xmlns:c16="http://schemas.microsoft.com/office/drawing/2014/chart" uri="{C3380CC4-5D6E-409C-BE32-E72D297353CC}">
              <c16:uniqueId val="{00000000-C111-4DCE-ACCB-29E9F7A9F967}"/>
            </c:ext>
          </c:extLst>
        </c:ser>
        <c:ser>
          <c:idx val="1"/>
          <c:order val="1"/>
          <c:tx>
            <c:strRef>
              <c:f>'55【Q50S1'!$G$28</c:f>
              <c:strCache>
                <c:ptCount val="1"/>
                <c:pt idx="0">
                  <c:v>どちらかと言えばそう思う</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'55【Q50S1'!$G$30:$G$32</c:f>
              <c:numCache>
                <c:formatCode>0.0_ </c:formatCode>
                <c:ptCount val="3"/>
                <c:pt idx="0">
                  <c:v>62.025316455696199</c:v>
                </c:pt>
                <c:pt idx="1">
                  <c:v>62.264150943396224</c:v>
                </c:pt>
                <c:pt idx="2">
                  <c:v>61.904761904761905</c:v>
                </c:pt>
              </c:numCache>
            </c:numRef>
          </c:val>
          <c:extLst>
            <c:ext xmlns:c16="http://schemas.microsoft.com/office/drawing/2014/chart" uri="{C3380CC4-5D6E-409C-BE32-E72D297353CC}">
              <c16:uniqueId val="{00000001-C111-4DCE-ACCB-29E9F7A9F967}"/>
            </c:ext>
          </c:extLst>
        </c:ser>
        <c:ser>
          <c:idx val="2"/>
          <c:order val="2"/>
          <c:tx>
            <c:strRef>
              <c:f>'55【Q50S1'!$H$28</c:f>
              <c:strCache>
                <c:ptCount val="1"/>
                <c:pt idx="0">
                  <c:v>どちらかと言えばそう思わない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'55【Q50S1'!$H$30:$H$32</c:f>
              <c:numCache>
                <c:formatCode>0.0_ </c:formatCode>
                <c:ptCount val="3"/>
                <c:pt idx="0">
                  <c:v>7.59493670886076</c:v>
                </c:pt>
                <c:pt idx="1">
                  <c:v>9.433962264150944</c:v>
                </c:pt>
                <c:pt idx="2">
                  <c:v>6.666666666666667</c:v>
                </c:pt>
              </c:numCache>
            </c:numRef>
          </c:val>
          <c:extLst>
            <c:ext xmlns:c16="http://schemas.microsoft.com/office/drawing/2014/chart" uri="{C3380CC4-5D6E-409C-BE32-E72D297353CC}">
              <c16:uniqueId val="{00000002-C111-4DCE-ACCB-29E9F7A9F967}"/>
            </c:ext>
          </c:extLst>
        </c:ser>
        <c:ser>
          <c:idx val="3"/>
          <c:order val="3"/>
          <c:tx>
            <c:strRef>
              <c:f>'55【Q50S1'!$I$28</c:f>
              <c:strCache>
                <c:ptCount val="1"/>
                <c:pt idx="0">
                  <c:v>そう思わない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'55【Q50S1'!$I$30:$I$32</c:f>
              <c:numCache>
                <c:formatCode>0.0_ </c:formatCode>
                <c:ptCount val="3"/>
                <c:pt idx="0">
                  <c:v>1.89873417721519</c:v>
                </c:pt>
                <c:pt idx="1">
                  <c:v>1.8867924528301887</c:v>
                </c:pt>
                <c:pt idx="2">
                  <c:v>1.9047619047619049</c:v>
                </c:pt>
              </c:numCache>
            </c:numRef>
          </c:val>
          <c:extLst>
            <c:ext xmlns:c16="http://schemas.microsoft.com/office/drawing/2014/chart" uri="{C3380CC4-5D6E-409C-BE32-E72D297353CC}">
              <c16:uniqueId val="{00000003-C111-4DCE-ACCB-29E9F7A9F967}"/>
            </c:ext>
          </c:extLst>
        </c:ser>
        <c:dLbls>
          <c:showLegendKey val="0"/>
          <c:showVal val="0"/>
          <c:showCatName val="0"/>
          <c:showSerName val="0"/>
          <c:showPercent val="0"/>
          <c:showBubbleSize val="0"/>
        </c:dLbls>
        <c:gapWidth val="30"/>
        <c:overlap val="100"/>
        <c:axId val="425738040"/>
        <c:axId val="425738432"/>
      </c:barChart>
      <c:catAx>
        <c:axId val="425738040"/>
        <c:scaling>
          <c:orientation val="maxMin"/>
        </c:scaling>
        <c:delete val="1"/>
        <c:axPos val="l"/>
        <c:majorTickMark val="out"/>
        <c:minorTickMark val="none"/>
        <c:tickLblPos val="nextTo"/>
        <c:crossAx val="425738432"/>
        <c:crosses val="autoZero"/>
        <c:auto val="1"/>
        <c:lblAlgn val="ctr"/>
        <c:lblOffset val="100"/>
        <c:tickLblSkip val="3"/>
        <c:tickMarkSkip val="1"/>
        <c:noMultiLvlLbl val="0"/>
      </c:catAx>
      <c:valAx>
        <c:axId val="425738432"/>
        <c:scaling>
          <c:orientation val="minMax"/>
          <c:min val="0"/>
        </c:scaling>
        <c:delete val="1"/>
        <c:axPos val="t"/>
        <c:numFmt formatCode="0%" sourceLinked="1"/>
        <c:majorTickMark val="out"/>
        <c:minorTickMark val="none"/>
        <c:tickLblPos val="nextTo"/>
        <c:crossAx val="425738040"/>
        <c:crossesAt val="1"/>
        <c:crossBetween val="between"/>
      </c:valAx>
      <c:spPr>
        <a:noFill/>
        <a:ln w="25400">
          <a:noFill/>
        </a:ln>
      </c:spPr>
    </c:plotArea>
    <c:legend>
      <c:legendPos val="t"/>
      <c:layout>
        <c:manualLayout>
          <c:xMode val="edge"/>
          <c:yMode val="edge"/>
          <c:x val="7.0721858963275847E-2"/>
          <c:y val="0.41884983876679899"/>
          <c:w val="0.82170953500507149"/>
          <c:h val="0.14642376672292942"/>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181314814814815"/>
          <c:y val="0.17310573807761162"/>
          <c:w val="0.79279999999999995"/>
          <c:h val="0.62748079935216872"/>
        </c:manualLayout>
      </c:layout>
      <c:barChart>
        <c:barDir val="bar"/>
        <c:grouping val="percentStacked"/>
        <c:varyColors val="0"/>
        <c:ser>
          <c:idx val="0"/>
          <c:order val="0"/>
          <c:tx>
            <c:strRef>
              <c:f>'55【Q50S1'!$D$34</c:f>
              <c:strCache>
                <c:ptCount val="1"/>
                <c:pt idx="0">
                  <c:v>そう思う</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'55【Q50S1'!$C$35:$C$36</c:f>
              <c:strCache>
                <c:ptCount val="2"/>
                <c:pt idx="0">
                  <c:v>男性総合職(n=53)</c:v>
                </c:pt>
                <c:pt idx="1">
                  <c:v>女性総合職(n=105)</c:v>
                </c:pt>
              </c:strCache>
            </c:strRef>
          </c:cat>
          <c:val>
            <c:numRef>
              <c:f>'55【Q50S1'!$D$35:$D$36</c:f>
              <c:numCache>
                <c:formatCode>0.0_ </c:formatCode>
                <c:ptCount val="2"/>
                <c:pt idx="0">
                  <c:v>26.415094339622641</c:v>
                </c:pt>
                <c:pt idx="1">
                  <c:v>29.523809523809526</c:v>
                </c:pt>
              </c:numCache>
            </c:numRef>
          </c:val>
          <c:extLst>
            <c:ext xmlns:c16="http://schemas.microsoft.com/office/drawing/2014/chart" uri="{C3380CC4-5D6E-409C-BE32-E72D297353CC}">
              <c16:uniqueId val="{00000000-75A8-4243-8095-54776ED9DEC4}"/>
            </c:ext>
          </c:extLst>
        </c:ser>
        <c:ser>
          <c:idx val="1"/>
          <c:order val="1"/>
          <c:tx>
            <c:strRef>
              <c:f>'55【Q50S1'!$E$34</c:f>
              <c:strCache>
                <c:ptCount val="1"/>
                <c:pt idx="0">
                  <c:v>どちらかと言えばそう思う</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'55【Q50S1'!$C$35:$C$36</c:f>
              <c:strCache>
                <c:ptCount val="2"/>
                <c:pt idx="0">
                  <c:v>男性総合職(n=53)</c:v>
                </c:pt>
                <c:pt idx="1">
                  <c:v>女性総合職(n=105)</c:v>
                </c:pt>
              </c:strCache>
            </c:strRef>
          </c:cat>
          <c:val>
            <c:numRef>
              <c:f>'55【Q50S1'!$E$35:$E$36</c:f>
              <c:numCache>
                <c:formatCode>0.0_ </c:formatCode>
                <c:ptCount val="2"/>
                <c:pt idx="0">
                  <c:v>62.264150943396224</c:v>
                </c:pt>
                <c:pt idx="1">
                  <c:v>61.904761904761905</c:v>
                </c:pt>
              </c:numCache>
            </c:numRef>
          </c:val>
          <c:extLst>
            <c:ext xmlns:c16="http://schemas.microsoft.com/office/drawing/2014/chart" uri="{C3380CC4-5D6E-409C-BE32-E72D297353CC}">
              <c16:uniqueId val="{00000001-75A8-4243-8095-54776ED9DEC4}"/>
            </c:ext>
          </c:extLst>
        </c:ser>
        <c:ser>
          <c:idx val="2"/>
          <c:order val="2"/>
          <c:tx>
            <c:strRef>
              <c:f>'55【Q50S1'!$F$34</c:f>
              <c:strCache>
                <c:ptCount val="1"/>
                <c:pt idx="0">
                  <c:v>どちらかと言えばそう思わない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'55【Q50S1'!$C$35:$C$36</c:f>
              <c:strCache>
                <c:ptCount val="2"/>
                <c:pt idx="0">
                  <c:v>男性総合職(n=53)</c:v>
                </c:pt>
                <c:pt idx="1">
                  <c:v>女性総合職(n=105)</c:v>
                </c:pt>
              </c:strCache>
            </c:strRef>
          </c:cat>
          <c:val>
            <c:numRef>
              <c:f>'55【Q50S1'!$F$35:$F$36</c:f>
              <c:numCache>
                <c:formatCode>0.0_ </c:formatCode>
                <c:ptCount val="2"/>
                <c:pt idx="0">
                  <c:v>9.433962264150944</c:v>
                </c:pt>
                <c:pt idx="1">
                  <c:v>6.666666666666667</c:v>
                </c:pt>
              </c:numCache>
            </c:numRef>
          </c:val>
          <c:extLst>
            <c:ext xmlns:c16="http://schemas.microsoft.com/office/drawing/2014/chart" uri="{C3380CC4-5D6E-409C-BE32-E72D297353CC}">
              <c16:uniqueId val="{00000002-75A8-4243-8095-54776ED9DEC4}"/>
            </c:ext>
          </c:extLst>
        </c:ser>
        <c:ser>
          <c:idx val="3"/>
          <c:order val="3"/>
          <c:tx>
            <c:strRef>
              <c:f>'55【Q50S1'!$G$34</c:f>
              <c:strCache>
                <c:ptCount val="1"/>
                <c:pt idx="0">
                  <c:v>そう思わない</c:v>
                </c:pt>
              </c:strCache>
            </c:strRef>
          </c:tx>
          <c:spPr>
            <a:pattFill prst="pct20">
              <a:fgClr>
                <a:srgbClr val="5B9BD5">
                  <a:lumMod val="75000"/>
                </a:srgbClr>
              </a:fgClr>
              <a:bgClr>
                <a:sysClr val="window" lastClr="FFFFFF"/>
              </a:bgClr>
            </a:pattFill>
            <a:ln>
              <a:solidFill>
                <a:srgbClr val="5B9BD5"/>
              </a:solidFill>
            </a:ln>
            <a:effectLst/>
          </c:spPr>
          <c:invertIfNegative val="0"/>
          <c:dLbls>
            <c:dLbl>
              <c:idx val="6"/>
              <c:layout>
                <c:manualLayout>
                  <c:x val="2.3519524380185551E-3"/>
                  <c:y val="5.4116917435442579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5A8-4243-8095-54776ED9DEC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'55【Q50S1'!$C$35:$C$36</c:f>
              <c:strCache>
                <c:ptCount val="2"/>
                <c:pt idx="0">
                  <c:v>男性総合職(n=53)</c:v>
                </c:pt>
                <c:pt idx="1">
                  <c:v>女性総合職(n=105)</c:v>
                </c:pt>
              </c:strCache>
            </c:strRef>
          </c:cat>
          <c:val>
            <c:numRef>
              <c:f>'55【Q50S1'!$G$35:$G$36</c:f>
              <c:numCache>
                <c:formatCode>0.0_ </c:formatCode>
                <c:ptCount val="2"/>
                <c:pt idx="0">
                  <c:v>1.8867924528301887</c:v>
                </c:pt>
                <c:pt idx="1">
                  <c:v>1.9047619047619049</c:v>
                </c:pt>
              </c:numCache>
            </c:numRef>
          </c:val>
          <c:extLst>
            <c:ext xmlns:c16="http://schemas.microsoft.com/office/drawing/2014/chart" uri="{C3380CC4-5D6E-409C-BE32-E72D297353CC}">
              <c16:uniqueId val="{00000004-75A8-4243-8095-54776ED9DEC4}"/>
            </c:ext>
          </c:extLst>
        </c:ser>
        <c:dLbls>
          <c:showLegendKey val="0"/>
          <c:showVal val="0"/>
          <c:showCatName val="0"/>
          <c:showSerName val="0"/>
          <c:showPercent val="0"/>
          <c:showBubbleSize val="0"/>
        </c:dLbls>
        <c:gapWidth val="150"/>
        <c:overlap val="100"/>
        <c:axId val="425730984"/>
        <c:axId val="425733336"/>
      </c:barChart>
      <c:catAx>
        <c:axId val="4257309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25733336"/>
        <c:crosses val="autoZero"/>
        <c:auto val="1"/>
        <c:lblAlgn val="ctr"/>
        <c:lblOffset val="100"/>
        <c:noMultiLvlLbl val="0"/>
      </c:catAx>
      <c:valAx>
        <c:axId val="42573333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25730984"/>
        <c:crosses val="autoZero"/>
        <c:crossBetween val="between"/>
        <c:majorUnit val="0.2"/>
      </c:valAx>
      <c:spPr>
        <a:noFill/>
        <a:ln>
          <a:noFill/>
        </a:ln>
        <a:effectLst/>
      </c:spPr>
    </c:plotArea>
    <c:legend>
      <c:legendPos val="b"/>
      <c:layout>
        <c:manualLayout>
          <c:xMode val="edge"/>
          <c:yMode val="edge"/>
          <c:x val="1.5935768445610962E-3"/>
          <c:y val="0.84324829647081723"/>
          <c:w val="0.99840650760794569"/>
          <c:h val="0.1567517035291829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noFill/>
    <a:ln w="9525" cap="flat" cmpd="sng" algn="ctr">
      <a:no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4446144053876479E-2"/>
          <c:y val="5.1368424837306297E-2"/>
          <c:w val="0.92683480822930353"/>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'56【Q51】'!$F$30:$J$30</c:f>
              <c:numCache>
                <c:formatCode>0.0_ </c:formatCode>
                <c:ptCount val="5"/>
                <c:pt idx="0">
                  <c:v>22.222222222222221</c:v>
                </c:pt>
                <c:pt idx="1">
                  <c:v>4.2424242424242431</c:v>
                </c:pt>
                <c:pt idx="2">
                  <c:v>10.909090909090908</c:v>
                </c:pt>
                <c:pt idx="3">
                  <c:v>52.525252525252533</c:v>
                </c:pt>
                <c:pt idx="4">
                  <c:v>10.1010101010101</c:v>
                </c:pt>
              </c:numCache>
            </c:numRef>
          </c:val>
          <c:extLst>
            <c:ext xmlns:c16="http://schemas.microsoft.com/office/drawing/2014/chart" uri="{C3380CC4-5D6E-409C-BE32-E72D297353CC}">
              <c16:uniqueId val="{00000005-6C1F-42F5-98CE-FF9AA4D79989}"/>
            </c:ext>
          </c:extLst>
        </c:ser>
        <c:dLbls>
          <c:showLegendKey val="0"/>
          <c:showVal val="0"/>
          <c:showCatName val="0"/>
          <c:showSerName val="0"/>
          <c:showPercent val="0"/>
          <c:showBubbleSize val="0"/>
        </c:dLbls>
        <c:gapWidth val="60"/>
        <c:overlap val="-50"/>
        <c:axId val="425732160"/>
        <c:axId val="425732944"/>
      </c:barChart>
      <c:catAx>
        <c:axId val="425732160"/>
        <c:scaling>
          <c:orientation val="minMax"/>
        </c:scaling>
        <c:delete val="1"/>
        <c:axPos val="b"/>
        <c:numFmt formatCode="General" sourceLinked="1"/>
        <c:majorTickMark val="out"/>
        <c:minorTickMark val="none"/>
        <c:tickLblPos val="nextTo"/>
        <c:crossAx val="425732944"/>
        <c:crosses val="autoZero"/>
        <c:auto val="1"/>
        <c:lblAlgn val="ctr"/>
        <c:lblOffset val="100"/>
        <c:noMultiLvlLbl val="0"/>
      </c:catAx>
      <c:valAx>
        <c:axId val="42573294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25732160"/>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63513826555157249"/>
          <c:w val="0.93756915578227862"/>
          <c:h val="0.28533683226687756"/>
        </c:manualLayout>
      </c:layout>
      <c:barChart>
        <c:barDir val="bar"/>
        <c:grouping val="percentStacked"/>
        <c:varyColors val="0"/>
        <c:ser>
          <c:idx val="0"/>
          <c:order val="0"/>
          <c:tx>
            <c:strRef>
              <c:f>'56【Q51】'!$F$28</c:f>
              <c:strCache>
                <c:ptCount val="1"/>
                <c:pt idx="0">
                  <c:v>受けたことがある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'56【Q51】'!$F$30:$F$32</c:f>
              <c:numCache>
                <c:formatCode>"∴"0.0_ </c:formatCode>
                <c:ptCount val="3"/>
                <c:pt idx="0" formatCode="0.0_ ">
                  <c:v>22.222222222222221</c:v>
                </c:pt>
                <c:pt idx="1">
                  <c:v>26.271186440677969</c:v>
                </c:pt>
                <c:pt idx="2" formatCode="&quot;∵&quot;0.0_ ">
                  <c:v>18.532818532818531</c:v>
                </c:pt>
              </c:numCache>
            </c:numRef>
          </c:val>
          <c:extLst>
            <c:ext xmlns:c16="http://schemas.microsoft.com/office/drawing/2014/chart" uri="{C3380CC4-5D6E-409C-BE32-E72D297353CC}">
              <c16:uniqueId val="{00000001-57D5-438D-9E7B-C95EA78D8908}"/>
            </c:ext>
          </c:extLst>
        </c:ser>
        <c:ser>
          <c:idx val="1"/>
          <c:order val="1"/>
          <c:tx>
            <c:strRef>
              <c:f>'56【Q51】'!$G$28</c:f>
              <c:strCache>
                <c:ptCount val="1"/>
                <c:pt idx="0">
                  <c:v>研修はあったが、受けなかった</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'56【Q51】'!$G$30:$G$32</c:f>
              <c:numCache>
                <c:formatCode>0.0_ </c:formatCode>
                <c:ptCount val="3"/>
                <c:pt idx="0">
                  <c:v>4.2424242424242431</c:v>
                </c:pt>
                <c:pt idx="1">
                  <c:v>4.6610169491525424</c:v>
                </c:pt>
                <c:pt idx="2">
                  <c:v>3.8610038610038608</c:v>
                </c:pt>
              </c:numCache>
            </c:numRef>
          </c:val>
          <c:extLst>
            <c:ext xmlns:c16="http://schemas.microsoft.com/office/drawing/2014/chart" uri="{C3380CC4-5D6E-409C-BE32-E72D297353CC}">
              <c16:uniqueId val="{00000002-57D5-438D-9E7B-C95EA78D8908}"/>
            </c:ext>
          </c:extLst>
        </c:ser>
        <c:ser>
          <c:idx val="2"/>
          <c:order val="2"/>
          <c:tx>
            <c:strRef>
              <c:f>'56【Q51】'!$H$28</c:f>
              <c:strCache>
                <c:ptCount val="1"/>
                <c:pt idx="0">
                  <c:v>今後受ける予定である</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'56【Q51】'!$H$30:$H$32</c:f>
              <c:numCache>
                <c:formatCode>0.0_ </c:formatCode>
                <c:ptCount val="3"/>
                <c:pt idx="0">
                  <c:v>10.909090909090908</c:v>
                </c:pt>
                <c:pt idx="1">
                  <c:v>11.440677966101696</c:v>
                </c:pt>
                <c:pt idx="2">
                  <c:v>10.424710424710424</c:v>
                </c:pt>
              </c:numCache>
            </c:numRef>
          </c:val>
          <c:extLst>
            <c:ext xmlns:c16="http://schemas.microsoft.com/office/drawing/2014/chart" uri="{C3380CC4-5D6E-409C-BE32-E72D297353CC}">
              <c16:uniqueId val="{00000003-57D5-438D-9E7B-C95EA78D8908}"/>
            </c:ext>
          </c:extLst>
        </c:ser>
        <c:ser>
          <c:idx val="3"/>
          <c:order val="3"/>
          <c:tx>
            <c:strRef>
              <c:f>'56【Q51】'!$I$28</c:f>
              <c:strCache>
                <c:ptCount val="1"/>
                <c:pt idx="0">
                  <c:v>そういった研修はない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'56【Q51】'!$I$30:$I$32</c:f>
              <c:numCache>
                <c:formatCode>"▽"0.0_ </c:formatCode>
                <c:ptCount val="3"/>
                <c:pt idx="0" formatCode="0.0_ ">
                  <c:v>52.525252525252533</c:v>
                </c:pt>
                <c:pt idx="1">
                  <c:v>46.610169491525419</c:v>
                </c:pt>
                <c:pt idx="2" formatCode="&quot;△&quot;0.0_ ">
                  <c:v>57.915057915057908</c:v>
                </c:pt>
              </c:numCache>
            </c:numRef>
          </c:val>
          <c:extLst>
            <c:ext xmlns:c16="http://schemas.microsoft.com/office/drawing/2014/chart" uri="{C3380CC4-5D6E-409C-BE32-E72D297353CC}">
              <c16:uniqueId val="{00000004-57D5-438D-9E7B-C95EA78D8908}"/>
            </c:ext>
          </c:extLst>
        </c:ser>
        <c:ser>
          <c:idx val="4"/>
          <c:order val="4"/>
          <c:tx>
            <c:strRef>
              <c:f>'56【Q51】'!$J$28</c:f>
              <c:strCache>
                <c:ptCount val="1"/>
                <c:pt idx="0">
                  <c:v>わからない／覚えていない</c:v>
                </c:pt>
              </c:strCache>
            </c:strRef>
          </c:tx>
          <c:spPr>
            <a:solidFill>
              <a:srgbClr val="92CDDC"/>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'56【Q51】'!$J$30:$J$32</c:f>
              <c:numCache>
                <c:formatCode>0.0_ </c:formatCode>
                <c:ptCount val="3"/>
                <c:pt idx="0">
                  <c:v>10.1010101010101</c:v>
                </c:pt>
                <c:pt idx="1">
                  <c:v>11.016949152542372</c:v>
                </c:pt>
                <c:pt idx="2">
                  <c:v>9.2664092664092657</c:v>
                </c:pt>
              </c:numCache>
            </c:numRef>
          </c:val>
          <c:extLst>
            <c:ext xmlns:c16="http://schemas.microsoft.com/office/drawing/2014/chart" uri="{C3380CC4-5D6E-409C-BE32-E72D297353CC}">
              <c16:uniqueId val="{00000005-57D5-438D-9E7B-C95EA78D8908}"/>
            </c:ext>
          </c:extLst>
        </c:ser>
        <c:dLbls>
          <c:showLegendKey val="0"/>
          <c:showVal val="0"/>
          <c:showCatName val="0"/>
          <c:showSerName val="0"/>
          <c:showPercent val="0"/>
          <c:showBubbleSize val="0"/>
        </c:dLbls>
        <c:gapWidth val="30"/>
        <c:overlap val="100"/>
        <c:axId val="428250096"/>
        <c:axId val="428254800"/>
      </c:barChart>
      <c:catAx>
        <c:axId val="428250096"/>
        <c:scaling>
          <c:orientation val="maxMin"/>
        </c:scaling>
        <c:delete val="1"/>
        <c:axPos val="l"/>
        <c:majorTickMark val="out"/>
        <c:minorTickMark val="none"/>
        <c:tickLblPos val="nextTo"/>
        <c:crossAx val="428254800"/>
        <c:crosses val="autoZero"/>
        <c:auto val="1"/>
        <c:lblAlgn val="ctr"/>
        <c:lblOffset val="100"/>
        <c:tickLblSkip val="3"/>
        <c:tickMarkSkip val="1"/>
        <c:noMultiLvlLbl val="0"/>
      </c:catAx>
      <c:valAx>
        <c:axId val="428254800"/>
        <c:scaling>
          <c:orientation val="minMax"/>
          <c:min val="0"/>
        </c:scaling>
        <c:delete val="1"/>
        <c:axPos val="t"/>
        <c:numFmt formatCode="0%" sourceLinked="1"/>
        <c:majorTickMark val="out"/>
        <c:minorTickMark val="none"/>
        <c:tickLblPos val="nextTo"/>
        <c:crossAx val="428250096"/>
        <c:crossesAt val="1"/>
        <c:crossBetween val="between"/>
      </c:valAx>
      <c:spPr>
        <a:noFill/>
        <a:ln w="25400">
          <a:noFill/>
        </a:ln>
      </c:spPr>
    </c:plotArea>
    <c:legend>
      <c:legendPos val="t"/>
      <c:layout>
        <c:manualLayout>
          <c:xMode val="edge"/>
          <c:yMode val="edge"/>
          <c:x val="6.4500834581579444E-2"/>
          <c:y val="0.34240952434208599"/>
          <c:w val="0.83424886111127405"/>
          <c:h val="0.22280354871163807"/>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181314814814815"/>
          <c:y val="0.14353895947055698"/>
          <c:w val="0.79279999999999995"/>
          <c:h val="0.60654820174505208"/>
        </c:manualLayout>
      </c:layout>
      <c:barChart>
        <c:barDir val="bar"/>
        <c:grouping val="percentStacked"/>
        <c:varyColors val="0"/>
        <c:ser>
          <c:idx val="0"/>
          <c:order val="0"/>
          <c:tx>
            <c:strRef>
              <c:f>'56【Q51】'!$D$34</c:f>
              <c:strCache>
                <c:ptCount val="1"/>
                <c:pt idx="0">
                  <c:v>受けたことがある</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'56【Q51】'!$C$35:$C$36</c:f>
              <c:strCache>
                <c:ptCount val="2"/>
                <c:pt idx="0">
                  <c:v>男性総合職(n=236)</c:v>
                </c:pt>
                <c:pt idx="1">
                  <c:v>女性総合職(n=259)</c:v>
                </c:pt>
              </c:strCache>
            </c:strRef>
          </c:cat>
          <c:val>
            <c:numRef>
              <c:f>'56【Q51】'!$D$35:$D$36</c:f>
              <c:numCache>
                <c:formatCode>0.0_ </c:formatCode>
                <c:ptCount val="2"/>
                <c:pt idx="0">
                  <c:v>26.271186440677969</c:v>
                </c:pt>
                <c:pt idx="1">
                  <c:v>18.532818532818531</c:v>
                </c:pt>
              </c:numCache>
            </c:numRef>
          </c:val>
          <c:extLst>
            <c:ext xmlns:c16="http://schemas.microsoft.com/office/drawing/2014/chart" uri="{C3380CC4-5D6E-409C-BE32-E72D297353CC}">
              <c16:uniqueId val="{00000000-F2A6-446C-BB81-F14EE145A7DD}"/>
            </c:ext>
          </c:extLst>
        </c:ser>
        <c:ser>
          <c:idx val="1"/>
          <c:order val="1"/>
          <c:tx>
            <c:strRef>
              <c:f>'56【Q51】'!$E$34</c:f>
              <c:strCache>
                <c:ptCount val="1"/>
                <c:pt idx="0">
                  <c:v>研修はあったが、受けなかった</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'56【Q51】'!$C$35:$C$36</c:f>
              <c:strCache>
                <c:ptCount val="2"/>
                <c:pt idx="0">
                  <c:v>男性総合職(n=236)</c:v>
                </c:pt>
                <c:pt idx="1">
                  <c:v>女性総合職(n=259)</c:v>
                </c:pt>
              </c:strCache>
            </c:strRef>
          </c:cat>
          <c:val>
            <c:numRef>
              <c:f>'56【Q51】'!$E$35:$E$36</c:f>
              <c:numCache>
                <c:formatCode>0.0_ </c:formatCode>
                <c:ptCount val="2"/>
                <c:pt idx="0">
                  <c:v>4.6610169491525424</c:v>
                </c:pt>
                <c:pt idx="1">
                  <c:v>3.8610038610038608</c:v>
                </c:pt>
              </c:numCache>
            </c:numRef>
          </c:val>
          <c:extLst>
            <c:ext xmlns:c16="http://schemas.microsoft.com/office/drawing/2014/chart" uri="{C3380CC4-5D6E-409C-BE32-E72D297353CC}">
              <c16:uniqueId val="{00000001-F2A6-446C-BB81-F14EE145A7DD}"/>
            </c:ext>
          </c:extLst>
        </c:ser>
        <c:ser>
          <c:idx val="2"/>
          <c:order val="2"/>
          <c:tx>
            <c:strRef>
              <c:f>'56【Q51】'!$F$34</c:f>
              <c:strCache>
                <c:ptCount val="1"/>
                <c:pt idx="0">
                  <c:v>今後受ける予定である</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'56【Q51】'!$C$35:$C$36</c:f>
              <c:strCache>
                <c:ptCount val="2"/>
                <c:pt idx="0">
                  <c:v>男性総合職(n=236)</c:v>
                </c:pt>
                <c:pt idx="1">
                  <c:v>女性総合職(n=259)</c:v>
                </c:pt>
              </c:strCache>
            </c:strRef>
          </c:cat>
          <c:val>
            <c:numRef>
              <c:f>'56【Q51】'!$F$35:$F$36</c:f>
              <c:numCache>
                <c:formatCode>0.0_ </c:formatCode>
                <c:ptCount val="2"/>
                <c:pt idx="0">
                  <c:v>11.440677966101696</c:v>
                </c:pt>
                <c:pt idx="1">
                  <c:v>10.424710424710424</c:v>
                </c:pt>
              </c:numCache>
            </c:numRef>
          </c:val>
          <c:extLst>
            <c:ext xmlns:c16="http://schemas.microsoft.com/office/drawing/2014/chart" uri="{C3380CC4-5D6E-409C-BE32-E72D297353CC}">
              <c16:uniqueId val="{00000002-F2A6-446C-BB81-F14EE145A7DD}"/>
            </c:ext>
          </c:extLst>
        </c:ser>
        <c:ser>
          <c:idx val="3"/>
          <c:order val="3"/>
          <c:tx>
            <c:strRef>
              <c:f>'56【Q51】'!$G$34</c:f>
              <c:strCache>
                <c:ptCount val="1"/>
                <c:pt idx="0">
                  <c:v>そういった研修はない</c:v>
                </c:pt>
              </c:strCache>
            </c:strRef>
          </c:tx>
          <c:spPr>
            <a:pattFill prst="pct20">
              <a:fgClr>
                <a:srgbClr val="5B9BD5">
                  <a:lumMod val="75000"/>
                </a:srgbClr>
              </a:fgClr>
              <a:bgClr>
                <a:sysClr val="window" lastClr="FFFFFF"/>
              </a:bgClr>
            </a:pattFill>
            <a:ln>
              <a:solidFill>
                <a:srgbClr val="5B9BD5"/>
              </a:solidFill>
            </a:ln>
            <a:effectLst/>
          </c:spPr>
          <c:invertIfNegative val="0"/>
          <c:dLbls>
            <c:dLbl>
              <c:idx val="6"/>
              <c:layout>
                <c:manualLayout>
                  <c:x val="2.3519524380185551E-3"/>
                  <c:y val="5.4116917435442579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A6-446C-BB81-F14EE145A7D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'56【Q51】'!$C$35:$C$36</c:f>
              <c:strCache>
                <c:ptCount val="2"/>
                <c:pt idx="0">
                  <c:v>男性総合職(n=236)</c:v>
                </c:pt>
                <c:pt idx="1">
                  <c:v>女性総合職(n=259)</c:v>
                </c:pt>
              </c:strCache>
            </c:strRef>
          </c:cat>
          <c:val>
            <c:numRef>
              <c:f>'56【Q51】'!$G$35:$G$36</c:f>
              <c:numCache>
                <c:formatCode>0.0_ </c:formatCode>
                <c:ptCount val="2"/>
                <c:pt idx="0">
                  <c:v>46.610169491525419</c:v>
                </c:pt>
                <c:pt idx="1">
                  <c:v>57.915057915057908</c:v>
                </c:pt>
              </c:numCache>
            </c:numRef>
          </c:val>
          <c:extLst>
            <c:ext xmlns:c16="http://schemas.microsoft.com/office/drawing/2014/chart" uri="{C3380CC4-5D6E-409C-BE32-E72D297353CC}">
              <c16:uniqueId val="{00000004-F2A6-446C-BB81-F14EE145A7DD}"/>
            </c:ext>
          </c:extLst>
        </c:ser>
        <c:ser>
          <c:idx val="4"/>
          <c:order val="4"/>
          <c:tx>
            <c:strRef>
              <c:f>'56【Q51】'!$H$34</c:f>
              <c:strCache>
                <c:ptCount val="1"/>
                <c:pt idx="0">
                  <c:v>わからない／覚えていない</c:v>
                </c:pt>
              </c:strCache>
            </c:strRef>
          </c:tx>
          <c:spPr>
            <a:solidFill>
              <a:srgbClr val="FF99CC"/>
            </a:solid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'56【Q51】'!$C$35:$C$36</c:f>
              <c:strCache>
                <c:ptCount val="2"/>
                <c:pt idx="0">
                  <c:v>男性総合職(n=236)</c:v>
                </c:pt>
                <c:pt idx="1">
                  <c:v>女性総合職(n=259)</c:v>
                </c:pt>
              </c:strCache>
            </c:strRef>
          </c:cat>
          <c:val>
            <c:numRef>
              <c:f>'56【Q51】'!$H$35:$H$36</c:f>
              <c:numCache>
                <c:formatCode>0.0_ </c:formatCode>
                <c:ptCount val="2"/>
                <c:pt idx="0">
                  <c:v>11.016949152542372</c:v>
                </c:pt>
                <c:pt idx="1">
                  <c:v>9.2664092664092657</c:v>
                </c:pt>
              </c:numCache>
            </c:numRef>
          </c:val>
          <c:extLst>
            <c:ext xmlns:c16="http://schemas.microsoft.com/office/drawing/2014/chart" uri="{C3380CC4-5D6E-409C-BE32-E72D297353CC}">
              <c16:uniqueId val="{00000005-F2A6-446C-BB81-F14EE145A7DD}"/>
            </c:ext>
          </c:extLst>
        </c:ser>
        <c:dLbls>
          <c:showLegendKey val="0"/>
          <c:showVal val="0"/>
          <c:showCatName val="0"/>
          <c:showSerName val="0"/>
          <c:showPercent val="0"/>
          <c:showBubbleSize val="0"/>
        </c:dLbls>
        <c:gapWidth val="150"/>
        <c:overlap val="100"/>
        <c:axId val="428252840"/>
        <c:axId val="428252056"/>
      </c:barChart>
      <c:catAx>
        <c:axId val="42825284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28252056"/>
        <c:crosses val="autoZero"/>
        <c:auto val="1"/>
        <c:lblAlgn val="ctr"/>
        <c:lblOffset val="100"/>
        <c:noMultiLvlLbl val="0"/>
      </c:catAx>
      <c:valAx>
        <c:axId val="42825205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28252840"/>
        <c:crosses val="autoZero"/>
        <c:crossBetween val="between"/>
        <c:majorUnit val="0.2"/>
      </c:valAx>
      <c:spPr>
        <a:noFill/>
        <a:ln>
          <a:noFill/>
        </a:ln>
        <a:effectLst/>
      </c:spPr>
    </c:plotArea>
    <c:legend>
      <c:legendPos val="b"/>
      <c:layout>
        <c:manualLayout>
          <c:xMode val="edge"/>
          <c:yMode val="edge"/>
          <c:x val="1.5935768445610962E-3"/>
          <c:y val="0.77566494372252548"/>
          <c:w val="0.99840650760794569"/>
          <c:h val="0.2243350562774744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'57【Q52】加工'!#REF!</c:f>
              <c:numCache>
                <c:formatCode>General</c:formatCode>
                <c:ptCount val="1"/>
                <c:pt idx="0">
                  <c:v>1</c:v>
                </c:pt>
              </c:numCache>
            </c:numRef>
          </c:val>
          <c:extLst>
            <c:ext xmlns:c16="http://schemas.microsoft.com/office/drawing/2014/chart" uri="{C3380CC4-5D6E-409C-BE32-E72D297353CC}">
              <c16:uniqueId val="{00000000-62F5-419A-8C34-BBA65EC9D407}"/>
            </c:ext>
          </c:extLst>
        </c:ser>
        <c:dLbls>
          <c:showLegendKey val="0"/>
          <c:showVal val="0"/>
          <c:showCatName val="0"/>
          <c:showSerName val="0"/>
          <c:showPercent val="0"/>
          <c:showBubbleSize val="0"/>
        </c:dLbls>
        <c:gapWidth val="60"/>
        <c:overlap val="-50"/>
        <c:axId val="428243040"/>
        <c:axId val="428255192"/>
      </c:barChart>
      <c:catAx>
        <c:axId val="428243040"/>
        <c:scaling>
          <c:orientation val="minMax"/>
        </c:scaling>
        <c:delete val="1"/>
        <c:axPos val="b"/>
        <c:numFmt formatCode="General" sourceLinked="1"/>
        <c:majorTickMark val="out"/>
        <c:minorTickMark val="none"/>
        <c:tickLblPos val="nextTo"/>
        <c:crossAx val="428255192"/>
        <c:crosses val="autoZero"/>
        <c:auto val="1"/>
        <c:lblAlgn val="ctr"/>
        <c:lblOffset val="100"/>
        <c:noMultiLvlLbl val="0"/>
      </c:catAx>
      <c:valAx>
        <c:axId val="428255192"/>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28243040"/>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508075301062533E-2"/>
          <c:y val="0.6911966259029485"/>
          <c:w val="0.93756915578227862"/>
          <c:h val="0.22927844319526933"/>
        </c:manualLayout>
      </c:layout>
      <c:barChart>
        <c:barDir val="bar"/>
        <c:grouping val="percentStacked"/>
        <c:varyColors val="0"/>
        <c:ser>
          <c:idx val="0"/>
          <c:order val="0"/>
          <c:tx>
            <c:strRef>
              <c:f>'57【Q52】'!$F$28</c:f>
              <c:strCache>
                <c:ptCount val="1"/>
                <c:pt idx="0">
                  <c:v>合っていた</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'57【Q52】'!$F$30:$F$31</c:f>
              <c:numCache>
                <c:formatCode>0.0_ </c:formatCode>
                <c:ptCount val="2"/>
                <c:pt idx="0">
                  <c:v>6.4516129032258061</c:v>
                </c:pt>
                <c:pt idx="1">
                  <c:v>10.416666666666668</c:v>
                </c:pt>
              </c:numCache>
            </c:numRef>
          </c:val>
          <c:extLst>
            <c:ext xmlns:c16="http://schemas.microsoft.com/office/drawing/2014/chart" uri="{C3380CC4-5D6E-409C-BE32-E72D297353CC}">
              <c16:uniqueId val="{00000000-2B5D-4749-8199-8C0CF9ED62C6}"/>
            </c:ext>
          </c:extLst>
        </c:ser>
        <c:ser>
          <c:idx val="1"/>
          <c:order val="1"/>
          <c:tx>
            <c:strRef>
              <c:f>'57【Q52】'!$G$28</c:f>
              <c:strCache>
                <c:ptCount val="1"/>
                <c:pt idx="0">
                  <c:v>どちらかと言えば合っていた</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'57【Q52】'!$G$30:$G$31</c:f>
              <c:numCache>
                <c:formatCode>0.0_ </c:formatCode>
                <c:ptCount val="2"/>
                <c:pt idx="0">
                  <c:v>50</c:v>
                </c:pt>
                <c:pt idx="1">
                  <c:v>54.166666666666664</c:v>
                </c:pt>
              </c:numCache>
            </c:numRef>
          </c:val>
          <c:extLst>
            <c:ext xmlns:c16="http://schemas.microsoft.com/office/drawing/2014/chart" uri="{C3380CC4-5D6E-409C-BE32-E72D297353CC}">
              <c16:uniqueId val="{00000001-2B5D-4749-8199-8C0CF9ED62C6}"/>
            </c:ext>
          </c:extLst>
        </c:ser>
        <c:ser>
          <c:idx val="2"/>
          <c:order val="2"/>
          <c:tx>
            <c:strRef>
              <c:f>'57【Q52】'!$H$28</c:f>
              <c:strCache>
                <c:ptCount val="1"/>
                <c:pt idx="0">
                  <c:v>どちらかと言えば合っていない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'57【Q52】'!$H$30:$H$31</c:f>
              <c:numCache>
                <c:formatCode>0.0_ </c:formatCode>
                <c:ptCount val="2"/>
                <c:pt idx="0">
                  <c:v>25.806451612903224</c:v>
                </c:pt>
                <c:pt idx="1">
                  <c:v>29.166666666666668</c:v>
                </c:pt>
              </c:numCache>
            </c:numRef>
          </c:val>
          <c:extLst>
            <c:ext xmlns:c16="http://schemas.microsoft.com/office/drawing/2014/chart" uri="{C3380CC4-5D6E-409C-BE32-E72D297353CC}">
              <c16:uniqueId val="{00000002-2B5D-4749-8199-8C0CF9ED62C6}"/>
            </c:ext>
          </c:extLst>
        </c:ser>
        <c:ser>
          <c:idx val="3"/>
          <c:order val="3"/>
          <c:tx>
            <c:strRef>
              <c:f>'57【Q52】'!$I$28</c:f>
              <c:strCache>
                <c:ptCount val="1"/>
                <c:pt idx="0">
                  <c:v>合っていない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'57【Q52】'!$I$30:$I$31</c:f>
              <c:numCache>
                <c:formatCode>0.0_ </c:formatCode>
                <c:ptCount val="2"/>
                <c:pt idx="0">
                  <c:v>17.741935483870968</c:v>
                </c:pt>
                <c:pt idx="1">
                  <c:v>6.25</c:v>
                </c:pt>
              </c:numCache>
            </c:numRef>
          </c:val>
          <c:extLst>
            <c:ext xmlns:c16="http://schemas.microsoft.com/office/drawing/2014/chart" uri="{C3380CC4-5D6E-409C-BE32-E72D297353CC}">
              <c16:uniqueId val="{00000003-2B5D-4749-8199-8C0CF9ED62C6}"/>
            </c:ext>
          </c:extLst>
        </c:ser>
        <c:dLbls>
          <c:showLegendKey val="0"/>
          <c:showVal val="0"/>
          <c:showCatName val="0"/>
          <c:showSerName val="0"/>
          <c:showPercent val="0"/>
          <c:showBubbleSize val="0"/>
        </c:dLbls>
        <c:gapWidth val="30"/>
        <c:overlap val="100"/>
        <c:axId val="428254408"/>
        <c:axId val="428253624"/>
      </c:barChart>
      <c:catAx>
        <c:axId val="428254408"/>
        <c:scaling>
          <c:orientation val="maxMin"/>
        </c:scaling>
        <c:delete val="1"/>
        <c:axPos val="l"/>
        <c:majorTickMark val="out"/>
        <c:minorTickMark val="none"/>
        <c:tickLblPos val="nextTo"/>
        <c:crossAx val="428253624"/>
        <c:crosses val="autoZero"/>
        <c:auto val="1"/>
        <c:lblAlgn val="ctr"/>
        <c:lblOffset val="100"/>
        <c:tickLblSkip val="3"/>
        <c:tickMarkSkip val="1"/>
        <c:noMultiLvlLbl val="0"/>
      </c:catAx>
      <c:valAx>
        <c:axId val="428253624"/>
        <c:scaling>
          <c:orientation val="minMax"/>
          <c:min val="0"/>
        </c:scaling>
        <c:delete val="1"/>
        <c:axPos val="t"/>
        <c:numFmt formatCode="0%" sourceLinked="1"/>
        <c:majorTickMark val="out"/>
        <c:minorTickMark val="none"/>
        <c:tickLblPos val="nextTo"/>
        <c:crossAx val="428254408"/>
        <c:crossesAt val="1"/>
        <c:crossBetween val="between"/>
      </c:valAx>
      <c:spPr>
        <a:noFill/>
        <a:ln w="25400">
          <a:noFill/>
        </a:ln>
      </c:spPr>
    </c:plotArea>
    <c:legend>
      <c:legendPos val="t"/>
      <c:layout>
        <c:manualLayout>
          <c:xMode val="edge"/>
          <c:yMode val="edge"/>
          <c:x val="3.160845383552658E-2"/>
          <c:y val="0.53096674236756203"/>
          <c:w val="0.92063458451147839"/>
          <c:h val="0.14642376672292942"/>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22981481481482"/>
          <c:y val="0.18832387793236474"/>
          <c:w val="0.77002388888888884"/>
          <c:h val="0.62230201625089465"/>
        </c:manualLayout>
      </c:layout>
      <c:barChart>
        <c:barDir val="bar"/>
        <c:grouping val="percentStacked"/>
        <c:varyColors val="0"/>
        <c:ser>
          <c:idx val="0"/>
          <c:order val="0"/>
          <c:tx>
            <c:strRef>
              <c:f>'57【Q52】'!$D$32</c:f>
              <c:strCache>
                <c:ptCount val="1"/>
                <c:pt idx="0">
                  <c:v>合っていた</c:v>
                </c:pt>
              </c:strCache>
            </c:strRef>
          </c:tx>
          <c:spPr>
            <a:solidFill>
              <a:srgbClr val="5B9BD5"/>
            </a:solidFill>
            <a:ln>
              <a:solidFill>
                <a:schemeClr val="accent1"/>
              </a:solidFill>
            </a:ln>
            <a:effectLst/>
          </c:spPr>
          <c:invertIfNegative val="0"/>
          <c:dLbls>
            <c:dLbl>
              <c:idx val="1"/>
              <c:layout>
                <c:manualLayout>
                  <c:x val="-8.6043845045330461E-17"/>
                  <c:y val="-5.85642072518712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FF2-4B25-9170-49D73DC1F27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'57【Q52】'!$C$33:$C$34</c:f>
              <c:strCache>
                <c:ptCount val="2"/>
                <c:pt idx="0">
                  <c:v>総合職男性総合職(n=62)</c:v>
                </c:pt>
                <c:pt idx="1">
                  <c:v>総合職女性総合職(n=48)</c:v>
                </c:pt>
              </c:strCache>
            </c:strRef>
          </c:cat>
          <c:val>
            <c:numRef>
              <c:f>'57【Q52】'!$D$33:$D$34</c:f>
              <c:numCache>
                <c:formatCode>0.0_ </c:formatCode>
                <c:ptCount val="2"/>
                <c:pt idx="0">
                  <c:v>6.4516129032258061</c:v>
                </c:pt>
                <c:pt idx="1">
                  <c:v>10.416666666666668</c:v>
                </c:pt>
              </c:numCache>
            </c:numRef>
          </c:val>
          <c:extLst>
            <c:ext xmlns:c16="http://schemas.microsoft.com/office/drawing/2014/chart" uri="{C3380CC4-5D6E-409C-BE32-E72D297353CC}">
              <c16:uniqueId val="{00000001-2FF2-4B25-9170-49D73DC1F274}"/>
            </c:ext>
          </c:extLst>
        </c:ser>
        <c:ser>
          <c:idx val="1"/>
          <c:order val="1"/>
          <c:tx>
            <c:strRef>
              <c:f>'57【Q52】'!$E$32</c:f>
              <c:strCache>
                <c:ptCount val="1"/>
                <c:pt idx="0">
                  <c:v>どちらかと言えば合っていた</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'57【Q52】'!$C$33:$C$34</c:f>
              <c:strCache>
                <c:ptCount val="2"/>
                <c:pt idx="0">
                  <c:v>総合職男性総合職(n=62)</c:v>
                </c:pt>
                <c:pt idx="1">
                  <c:v>総合職女性総合職(n=48)</c:v>
                </c:pt>
              </c:strCache>
            </c:strRef>
          </c:cat>
          <c:val>
            <c:numRef>
              <c:f>'57【Q52】'!$E$33:$E$34</c:f>
              <c:numCache>
                <c:formatCode>0.0_ </c:formatCode>
                <c:ptCount val="2"/>
                <c:pt idx="0">
                  <c:v>50</c:v>
                </c:pt>
                <c:pt idx="1">
                  <c:v>54.166666666666664</c:v>
                </c:pt>
              </c:numCache>
            </c:numRef>
          </c:val>
          <c:extLst>
            <c:ext xmlns:c16="http://schemas.microsoft.com/office/drawing/2014/chart" uri="{C3380CC4-5D6E-409C-BE32-E72D297353CC}">
              <c16:uniqueId val="{00000002-2FF2-4B25-9170-49D73DC1F274}"/>
            </c:ext>
          </c:extLst>
        </c:ser>
        <c:ser>
          <c:idx val="2"/>
          <c:order val="2"/>
          <c:tx>
            <c:strRef>
              <c:f>'57【Q52】'!$F$32</c:f>
              <c:strCache>
                <c:ptCount val="1"/>
                <c:pt idx="0">
                  <c:v>どちらかと言えば合っていない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'57【Q52】'!$C$33:$C$34</c:f>
              <c:strCache>
                <c:ptCount val="2"/>
                <c:pt idx="0">
                  <c:v>総合職男性総合職(n=62)</c:v>
                </c:pt>
                <c:pt idx="1">
                  <c:v>総合職女性総合職(n=48)</c:v>
                </c:pt>
              </c:strCache>
            </c:strRef>
          </c:cat>
          <c:val>
            <c:numRef>
              <c:f>'57【Q52】'!$F$33:$F$34</c:f>
              <c:numCache>
                <c:formatCode>0.0_ </c:formatCode>
                <c:ptCount val="2"/>
                <c:pt idx="0">
                  <c:v>25.806451612903224</c:v>
                </c:pt>
                <c:pt idx="1">
                  <c:v>29.166666666666668</c:v>
                </c:pt>
              </c:numCache>
            </c:numRef>
          </c:val>
          <c:extLst>
            <c:ext xmlns:c16="http://schemas.microsoft.com/office/drawing/2014/chart" uri="{C3380CC4-5D6E-409C-BE32-E72D297353CC}">
              <c16:uniqueId val="{00000003-2FF2-4B25-9170-49D73DC1F274}"/>
            </c:ext>
          </c:extLst>
        </c:ser>
        <c:ser>
          <c:idx val="3"/>
          <c:order val="3"/>
          <c:tx>
            <c:strRef>
              <c:f>'57【Q52】'!$G$32</c:f>
              <c:strCache>
                <c:ptCount val="1"/>
                <c:pt idx="0">
                  <c:v>合っていない</c:v>
                </c:pt>
              </c:strCache>
            </c:strRef>
          </c:tx>
          <c:spPr>
            <a:pattFill prst="pct20">
              <a:fgClr>
                <a:srgbClr val="5B9BD5"/>
              </a:fgClr>
              <a:bgClr>
                <a:sysClr val="window" lastClr="FFFFFF"/>
              </a:bgClr>
            </a:patt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'57【Q52】'!$C$33:$C$34</c:f>
              <c:strCache>
                <c:ptCount val="2"/>
                <c:pt idx="0">
                  <c:v>総合職男性総合職(n=62)</c:v>
                </c:pt>
                <c:pt idx="1">
                  <c:v>総合職女性総合職(n=48)</c:v>
                </c:pt>
              </c:strCache>
            </c:strRef>
          </c:cat>
          <c:val>
            <c:numRef>
              <c:f>'57【Q52】'!$G$33:$G$34</c:f>
              <c:numCache>
                <c:formatCode>0.0_ </c:formatCode>
                <c:ptCount val="2"/>
                <c:pt idx="0">
                  <c:v>17.741935483870968</c:v>
                </c:pt>
                <c:pt idx="1">
                  <c:v>6.25</c:v>
                </c:pt>
              </c:numCache>
            </c:numRef>
          </c:val>
          <c:extLst>
            <c:ext xmlns:c16="http://schemas.microsoft.com/office/drawing/2014/chart" uri="{C3380CC4-5D6E-409C-BE32-E72D297353CC}">
              <c16:uniqueId val="{00000004-2FF2-4B25-9170-49D73DC1F274}"/>
            </c:ext>
          </c:extLst>
        </c:ser>
        <c:dLbls>
          <c:showLegendKey val="0"/>
          <c:showVal val="0"/>
          <c:showCatName val="0"/>
          <c:showSerName val="0"/>
          <c:showPercent val="0"/>
          <c:showBubbleSize val="0"/>
        </c:dLbls>
        <c:gapWidth val="150"/>
        <c:overlap val="100"/>
        <c:axId val="428254016"/>
        <c:axId val="428244216"/>
      </c:barChart>
      <c:catAx>
        <c:axId val="42825401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28244216"/>
        <c:crosses val="autoZero"/>
        <c:auto val="1"/>
        <c:lblAlgn val="ctr"/>
        <c:lblOffset val="100"/>
        <c:noMultiLvlLbl val="0"/>
      </c:catAx>
      <c:valAx>
        <c:axId val="42824421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28254016"/>
        <c:crosses val="autoZero"/>
        <c:crossBetween val="between"/>
        <c:majorUnit val="0.2"/>
      </c:valAx>
      <c:spPr>
        <a:noFill/>
        <a:ln>
          <a:noFill/>
        </a:ln>
        <a:effectLst/>
      </c:spPr>
    </c:plotArea>
    <c:legend>
      <c:legendPos val="b"/>
      <c:layout>
        <c:manualLayout>
          <c:xMode val="edge"/>
          <c:yMode val="edge"/>
          <c:x val="1.5935768445610962E-3"/>
          <c:y val="0.8341487016441127"/>
          <c:w val="0.99840648148148148"/>
          <c:h val="0.165851298355887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6684044054634334E-2"/>
          <c:y val="5.1340739941753859E-2"/>
          <c:w val="0.96873537135572962"/>
          <c:h val="0.9144126847157804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'58【Q53】'!$F$30:$M$30</c:f>
              <c:numCache>
                <c:formatCode>0.0_ </c:formatCode>
                <c:ptCount val="8"/>
                <c:pt idx="0">
                  <c:v>40.909090909090914</c:v>
                </c:pt>
                <c:pt idx="1">
                  <c:v>4.5454545454545459</c:v>
                </c:pt>
                <c:pt idx="2">
                  <c:v>22.727272727272727</c:v>
                </c:pt>
                <c:pt idx="3">
                  <c:v>57.575757575757578</c:v>
                </c:pt>
                <c:pt idx="4">
                  <c:v>13.636363636363635</c:v>
                </c:pt>
                <c:pt idx="5">
                  <c:v>9.0909090909090917</c:v>
                </c:pt>
                <c:pt idx="6">
                  <c:v>10.606060606060606</c:v>
                </c:pt>
                <c:pt idx="7">
                  <c:v>0</c:v>
                </c:pt>
              </c:numCache>
            </c:numRef>
          </c:val>
          <c:extLst>
            <c:ext xmlns:c16="http://schemas.microsoft.com/office/drawing/2014/chart" uri="{C3380CC4-5D6E-409C-BE32-E72D297353CC}">
              <c16:uniqueId val="{00000005-0E1A-401D-9624-333AF544957A}"/>
            </c:ext>
          </c:extLst>
        </c:ser>
        <c:dLbls>
          <c:showLegendKey val="0"/>
          <c:showVal val="0"/>
          <c:showCatName val="0"/>
          <c:showSerName val="0"/>
          <c:showPercent val="0"/>
          <c:showBubbleSize val="0"/>
        </c:dLbls>
        <c:gapWidth val="60"/>
        <c:overlap val="-50"/>
        <c:axId val="428245784"/>
        <c:axId val="428246176"/>
      </c:barChart>
      <c:catAx>
        <c:axId val="428245784"/>
        <c:scaling>
          <c:orientation val="minMax"/>
        </c:scaling>
        <c:delete val="1"/>
        <c:axPos val="b"/>
        <c:numFmt formatCode="General" sourceLinked="1"/>
        <c:majorTickMark val="out"/>
        <c:minorTickMark val="none"/>
        <c:tickLblPos val="nextTo"/>
        <c:crossAx val="428246176"/>
        <c:crosses val="autoZero"/>
        <c:auto val="1"/>
        <c:lblAlgn val="ctr"/>
        <c:lblOffset val="100"/>
        <c:noMultiLvlLbl val="0"/>
      </c:catAx>
      <c:valAx>
        <c:axId val="428246176"/>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28245784"/>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069161414048753E-2"/>
          <c:y val="5.1340739941753859E-2"/>
          <c:w val="0.97996430796843759"/>
          <c:h val="0.9144126847157804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'14【Q16】'!$F$30:$R$30</c:f>
              <c:numCache>
                <c:formatCode>0.0_ </c:formatCode>
                <c:ptCount val="13"/>
                <c:pt idx="0">
                  <c:v>47.676767676767682</c:v>
                </c:pt>
                <c:pt idx="1">
                  <c:v>8.0808080808080813</c:v>
                </c:pt>
                <c:pt idx="2">
                  <c:v>20</c:v>
                </c:pt>
                <c:pt idx="3">
                  <c:v>1.8181818181818181</c:v>
                </c:pt>
                <c:pt idx="4">
                  <c:v>17.171717171717169</c:v>
                </c:pt>
                <c:pt idx="5">
                  <c:v>2.2222222222222223</c:v>
                </c:pt>
                <c:pt idx="6">
                  <c:v>8.6868686868686869</c:v>
                </c:pt>
                <c:pt idx="7">
                  <c:v>5.6565656565656566</c:v>
                </c:pt>
                <c:pt idx="8">
                  <c:v>10.1010101010101</c:v>
                </c:pt>
                <c:pt idx="9">
                  <c:v>8.8888888888888893</c:v>
                </c:pt>
                <c:pt idx="10">
                  <c:v>7.0707070707070701</c:v>
                </c:pt>
                <c:pt idx="11">
                  <c:v>26.464646464646464</c:v>
                </c:pt>
                <c:pt idx="12">
                  <c:v>21.01010101010101</c:v>
                </c:pt>
              </c:numCache>
            </c:numRef>
          </c:val>
          <c:extLst>
            <c:ext xmlns:c16="http://schemas.microsoft.com/office/drawing/2014/chart" uri="{C3380CC4-5D6E-409C-BE32-E72D297353CC}">
              <c16:uniqueId val="{00000005-7A56-4F16-8F8C-EB85987158BD}"/>
            </c:ext>
          </c:extLst>
        </c:ser>
        <c:dLbls>
          <c:showLegendKey val="0"/>
          <c:showVal val="0"/>
          <c:showCatName val="0"/>
          <c:showSerName val="0"/>
          <c:showPercent val="0"/>
          <c:showBubbleSize val="0"/>
        </c:dLbls>
        <c:gapWidth val="60"/>
        <c:overlap val="-50"/>
        <c:axId val="406104656"/>
        <c:axId val="406105048"/>
      </c:barChart>
      <c:catAx>
        <c:axId val="406104656"/>
        <c:scaling>
          <c:orientation val="minMax"/>
        </c:scaling>
        <c:delete val="1"/>
        <c:axPos val="b"/>
        <c:numFmt formatCode="General" sourceLinked="1"/>
        <c:majorTickMark val="out"/>
        <c:minorTickMark val="none"/>
        <c:tickLblPos val="nextTo"/>
        <c:crossAx val="406105048"/>
        <c:crosses val="autoZero"/>
        <c:auto val="1"/>
        <c:lblAlgn val="ctr"/>
        <c:lblOffset val="100"/>
        <c:noMultiLvlLbl val="0"/>
      </c:catAx>
      <c:valAx>
        <c:axId val="406105048"/>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06104656"/>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6684044054634334E-2"/>
          <c:y val="5.1340739941753859E-2"/>
          <c:w val="0.96873537135572962"/>
          <c:h val="0.9144126847157804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'59【Q54】'!$F$30:$M$30</c:f>
              <c:numCache>
                <c:formatCode>0.0_ </c:formatCode>
                <c:ptCount val="8"/>
                <c:pt idx="0">
                  <c:v>20.454545454545457</c:v>
                </c:pt>
                <c:pt idx="1">
                  <c:v>4.5454545454545459</c:v>
                </c:pt>
                <c:pt idx="2">
                  <c:v>22.727272727272727</c:v>
                </c:pt>
                <c:pt idx="3">
                  <c:v>38.636363636363633</c:v>
                </c:pt>
                <c:pt idx="4">
                  <c:v>43.18181818181818</c:v>
                </c:pt>
                <c:pt idx="5">
                  <c:v>4.5454545454545459</c:v>
                </c:pt>
                <c:pt idx="6">
                  <c:v>4.5454545454545459</c:v>
                </c:pt>
                <c:pt idx="7">
                  <c:v>0</c:v>
                </c:pt>
              </c:numCache>
            </c:numRef>
          </c:val>
          <c:extLst>
            <c:ext xmlns:c16="http://schemas.microsoft.com/office/drawing/2014/chart" uri="{C3380CC4-5D6E-409C-BE32-E72D297353CC}">
              <c16:uniqueId val="{00000005-0108-461C-BE20-99A149435141}"/>
            </c:ext>
          </c:extLst>
        </c:ser>
        <c:dLbls>
          <c:showLegendKey val="0"/>
          <c:showVal val="0"/>
          <c:showCatName val="0"/>
          <c:showSerName val="0"/>
          <c:showPercent val="0"/>
          <c:showBubbleSize val="0"/>
        </c:dLbls>
        <c:gapWidth val="60"/>
        <c:overlap val="-50"/>
        <c:axId val="428247352"/>
        <c:axId val="428247744"/>
      </c:barChart>
      <c:catAx>
        <c:axId val="428247352"/>
        <c:scaling>
          <c:orientation val="minMax"/>
        </c:scaling>
        <c:delete val="1"/>
        <c:axPos val="b"/>
        <c:numFmt formatCode="General" sourceLinked="1"/>
        <c:majorTickMark val="out"/>
        <c:minorTickMark val="none"/>
        <c:tickLblPos val="nextTo"/>
        <c:crossAx val="428247744"/>
        <c:crosses val="autoZero"/>
        <c:auto val="1"/>
        <c:lblAlgn val="ctr"/>
        <c:lblOffset val="100"/>
        <c:noMultiLvlLbl val="0"/>
      </c:catAx>
      <c:valAx>
        <c:axId val="42824774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28247352"/>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3628620102214651E-2"/>
          <c:y val="5.1340739941753859E-2"/>
          <c:w val="0.97446064557092205"/>
          <c:h val="0.9144126847157804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'60【Q57】'!$F$30:$O$30</c:f>
              <c:numCache>
                <c:formatCode>0.0_ </c:formatCode>
                <c:ptCount val="10"/>
                <c:pt idx="0">
                  <c:v>36.363636363636367</c:v>
                </c:pt>
                <c:pt idx="1">
                  <c:v>14.747474747474747</c:v>
                </c:pt>
                <c:pt idx="2">
                  <c:v>35.353535353535356</c:v>
                </c:pt>
                <c:pt idx="3">
                  <c:v>11.717171717171718</c:v>
                </c:pt>
                <c:pt idx="4">
                  <c:v>17.575757575757574</c:v>
                </c:pt>
                <c:pt idx="5">
                  <c:v>17.979797979797979</c:v>
                </c:pt>
                <c:pt idx="6">
                  <c:v>27.878787878787882</c:v>
                </c:pt>
                <c:pt idx="7">
                  <c:v>22.222222222222221</c:v>
                </c:pt>
                <c:pt idx="8">
                  <c:v>15.555555555555555</c:v>
                </c:pt>
                <c:pt idx="9">
                  <c:v>1.8181818181818181</c:v>
                </c:pt>
              </c:numCache>
            </c:numRef>
          </c:val>
          <c:extLst>
            <c:ext xmlns:c16="http://schemas.microsoft.com/office/drawing/2014/chart" uri="{C3380CC4-5D6E-409C-BE32-E72D297353CC}">
              <c16:uniqueId val="{00000005-FAB6-488B-9674-117A340A4E0A}"/>
            </c:ext>
          </c:extLst>
        </c:ser>
        <c:dLbls>
          <c:showLegendKey val="0"/>
          <c:showVal val="0"/>
          <c:showCatName val="0"/>
          <c:showSerName val="0"/>
          <c:showPercent val="0"/>
          <c:showBubbleSize val="0"/>
        </c:dLbls>
        <c:gapWidth val="60"/>
        <c:overlap val="-50"/>
        <c:axId val="428248528"/>
        <c:axId val="428248920"/>
      </c:barChart>
      <c:catAx>
        <c:axId val="428248528"/>
        <c:scaling>
          <c:orientation val="minMax"/>
        </c:scaling>
        <c:delete val="1"/>
        <c:axPos val="b"/>
        <c:numFmt formatCode="General" sourceLinked="1"/>
        <c:majorTickMark val="out"/>
        <c:minorTickMark val="none"/>
        <c:tickLblPos val="nextTo"/>
        <c:crossAx val="428248920"/>
        <c:crosses val="autoZero"/>
        <c:auto val="1"/>
        <c:lblAlgn val="ctr"/>
        <c:lblOffset val="100"/>
        <c:noMultiLvlLbl val="0"/>
      </c:catAx>
      <c:valAx>
        <c:axId val="428248920"/>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2824852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5137472615164757E-2"/>
          <c:y val="5.1340739941753859E-2"/>
          <c:w val="0.95289593911057568"/>
          <c:h val="0.9144126847157804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'61【Q59】'!$F$30:$J$30</c:f>
              <c:numCache>
                <c:formatCode>0.0_ </c:formatCode>
                <c:ptCount val="5"/>
                <c:pt idx="0">
                  <c:v>38.787878787878789</c:v>
                </c:pt>
                <c:pt idx="1">
                  <c:v>16.565656565656568</c:v>
                </c:pt>
                <c:pt idx="2">
                  <c:v>5.4545454545454541</c:v>
                </c:pt>
                <c:pt idx="3">
                  <c:v>24.646464646464647</c:v>
                </c:pt>
                <c:pt idx="4">
                  <c:v>25.252525252525253</c:v>
                </c:pt>
              </c:numCache>
            </c:numRef>
          </c:val>
          <c:extLst>
            <c:ext xmlns:c16="http://schemas.microsoft.com/office/drawing/2014/chart" uri="{C3380CC4-5D6E-409C-BE32-E72D297353CC}">
              <c16:uniqueId val="{00000005-4700-4549-B2B5-D9F24C9A0104}"/>
            </c:ext>
          </c:extLst>
        </c:ser>
        <c:dLbls>
          <c:showLegendKey val="0"/>
          <c:showVal val="0"/>
          <c:showCatName val="0"/>
          <c:showSerName val="0"/>
          <c:showPercent val="0"/>
          <c:showBubbleSize val="0"/>
        </c:dLbls>
        <c:gapWidth val="60"/>
        <c:overlap val="-50"/>
        <c:axId val="428264208"/>
        <c:axId val="428258328"/>
      </c:barChart>
      <c:catAx>
        <c:axId val="428264208"/>
        <c:scaling>
          <c:orientation val="minMax"/>
        </c:scaling>
        <c:delete val="1"/>
        <c:axPos val="b"/>
        <c:numFmt formatCode="General" sourceLinked="1"/>
        <c:majorTickMark val="out"/>
        <c:minorTickMark val="none"/>
        <c:tickLblPos val="nextTo"/>
        <c:crossAx val="428258328"/>
        <c:crosses val="autoZero"/>
        <c:auto val="1"/>
        <c:lblAlgn val="ctr"/>
        <c:lblOffset val="100"/>
        <c:noMultiLvlLbl val="0"/>
      </c:catAx>
      <c:valAx>
        <c:axId val="428258328"/>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2826420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'77【Q60】'!$F$30:$I$30</c:f>
              <c:numCache>
                <c:formatCode>0.0_ </c:formatCode>
                <c:ptCount val="4"/>
                <c:pt idx="0">
                  <c:v>30.125523012552303</c:v>
                </c:pt>
                <c:pt idx="1">
                  <c:v>40.690376569037653</c:v>
                </c:pt>
                <c:pt idx="2">
                  <c:v>28.50418410041841</c:v>
                </c:pt>
                <c:pt idx="3">
                  <c:v>0.67991631799163188</c:v>
                </c:pt>
              </c:numCache>
            </c:numRef>
          </c:val>
          <c:extLst>
            <c:ext xmlns:c16="http://schemas.microsoft.com/office/drawing/2014/chart" uri="{C3380CC4-5D6E-409C-BE32-E72D297353CC}">
              <c16:uniqueId val="{00000000-EE14-42AE-BFB8-859A8B2D03D2}"/>
            </c:ext>
          </c:extLst>
        </c:ser>
        <c:dLbls>
          <c:showLegendKey val="0"/>
          <c:showVal val="0"/>
          <c:showCatName val="0"/>
          <c:showSerName val="0"/>
          <c:showPercent val="0"/>
          <c:showBubbleSize val="0"/>
        </c:dLbls>
        <c:gapWidth val="60"/>
        <c:overlap val="-50"/>
        <c:axId val="428258720"/>
        <c:axId val="428262640"/>
      </c:barChart>
      <c:catAx>
        <c:axId val="428258720"/>
        <c:scaling>
          <c:orientation val="minMax"/>
        </c:scaling>
        <c:delete val="1"/>
        <c:axPos val="b"/>
        <c:numFmt formatCode="General" sourceLinked="1"/>
        <c:majorTickMark val="out"/>
        <c:minorTickMark val="none"/>
        <c:tickLblPos val="nextTo"/>
        <c:crossAx val="428262640"/>
        <c:crosses val="autoZero"/>
        <c:auto val="1"/>
        <c:lblAlgn val="ctr"/>
        <c:lblOffset val="100"/>
        <c:noMultiLvlLbl val="0"/>
      </c:catAx>
      <c:valAx>
        <c:axId val="428262640"/>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28258720"/>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63513826555157249"/>
          <c:w val="0.93756915578227862"/>
          <c:h val="0.28533683226687756"/>
        </c:manualLayout>
      </c:layout>
      <c:barChart>
        <c:barDir val="bar"/>
        <c:grouping val="percentStacked"/>
        <c:varyColors val="0"/>
        <c:ser>
          <c:idx val="0"/>
          <c:order val="0"/>
          <c:tx>
            <c:strRef>
              <c:f>'77【Q60】'!$F$28</c:f>
              <c:strCache>
                <c:ptCount val="1"/>
                <c:pt idx="0">
                  <c:v>残業等も含め、定年前と同じフルタイム勤務</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'77【Q60】'!$F$30:$F$32</c:f>
              <c:numCache>
                <c:formatCode>"△"0.0_ </c:formatCode>
                <c:ptCount val="3"/>
                <c:pt idx="0" formatCode="0.0_ ">
                  <c:v>30.125523012552303</c:v>
                </c:pt>
                <c:pt idx="1">
                  <c:v>33.288409703504044</c:v>
                </c:pt>
                <c:pt idx="2" formatCode="&quot;▽&quot;0.0_ ">
                  <c:v>28.119658119658119</c:v>
                </c:pt>
              </c:numCache>
            </c:numRef>
          </c:val>
          <c:extLst>
            <c:ext xmlns:c16="http://schemas.microsoft.com/office/drawing/2014/chart" uri="{C3380CC4-5D6E-409C-BE32-E72D297353CC}">
              <c16:uniqueId val="{00000000-0F96-4AF6-A049-7D181BDC9686}"/>
            </c:ext>
          </c:extLst>
        </c:ser>
        <c:ser>
          <c:idx val="1"/>
          <c:order val="1"/>
          <c:tx>
            <c:strRef>
              <c:f>'77【Q60】'!$G$28</c:f>
              <c:strCache>
                <c:ptCount val="1"/>
                <c:pt idx="0">
                  <c:v>フルタイムだが、残業等はしない働き方</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'77【Q60】'!$G$30:$G$32</c:f>
              <c:numCache>
                <c:formatCode>0.0_ </c:formatCode>
                <c:ptCount val="3"/>
                <c:pt idx="0">
                  <c:v>40.690376569037653</c:v>
                </c:pt>
                <c:pt idx="1">
                  <c:v>41.509433962264154</c:v>
                </c:pt>
                <c:pt idx="2">
                  <c:v>40.17094017094017</c:v>
                </c:pt>
              </c:numCache>
            </c:numRef>
          </c:val>
          <c:extLst>
            <c:ext xmlns:c16="http://schemas.microsoft.com/office/drawing/2014/chart" uri="{C3380CC4-5D6E-409C-BE32-E72D297353CC}">
              <c16:uniqueId val="{00000001-0F96-4AF6-A049-7D181BDC9686}"/>
            </c:ext>
          </c:extLst>
        </c:ser>
        <c:ser>
          <c:idx val="2"/>
          <c:order val="2"/>
          <c:tx>
            <c:strRef>
              <c:f>'77【Q60】'!$H$28</c:f>
              <c:strCache>
                <c:ptCount val="1"/>
                <c:pt idx="0">
                  <c:v>短時間勤務や週4日以内等の働き方</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'77【Q60】'!$H$30:$H$32</c:f>
              <c:numCache>
                <c:formatCode>"▼"0.0_ </c:formatCode>
                <c:ptCount val="3"/>
                <c:pt idx="0" formatCode="0.0_ ">
                  <c:v>28.50418410041841</c:v>
                </c:pt>
                <c:pt idx="1">
                  <c:v>24.528301886792452</c:v>
                </c:pt>
                <c:pt idx="2" formatCode="&quot;▲&quot;0.0_ ">
                  <c:v>31.025641025641026</c:v>
                </c:pt>
              </c:numCache>
            </c:numRef>
          </c:val>
          <c:extLst>
            <c:ext xmlns:c16="http://schemas.microsoft.com/office/drawing/2014/chart" uri="{C3380CC4-5D6E-409C-BE32-E72D297353CC}">
              <c16:uniqueId val="{00000002-0F96-4AF6-A049-7D181BDC9686}"/>
            </c:ext>
          </c:extLst>
        </c:ser>
        <c:ser>
          <c:idx val="3"/>
          <c:order val="3"/>
          <c:tx>
            <c:strRef>
              <c:f>'77【Q60】'!$I$28</c:f>
              <c:strCache>
                <c:ptCount val="1"/>
                <c:pt idx="0">
                  <c:v>その他</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'77【Q60】'!$I$30:$I$32</c:f>
              <c:numCache>
                <c:formatCode>0.0_ </c:formatCode>
                <c:ptCount val="3"/>
                <c:pt idx="0">
                  <c:v>0.67991631799163188</c:v>
                </c:pt>
                <c:pt idx="1">
                  <c:v>0.67385444743935319</c:v>
                </c:pt>
                <c:pt idx="2">
                  <c:v>0.68376068376068377</c:v>
                </c:pt>
              </c:numCache>
            </c:numRef>
          </c:val>
          <c:extLst>
            <c:ext xmlns:c16="http://schemas.microsoft.com/office/drawing/2014/chart" uri="{C3380CC4-5D6E-409C-BE32-E72D297353CC}">
              <c16:uniqueId val="{00000003-0F96-4AF6-A049-7D181BDC9686}"/>
            </c:ext>
          </c:extLst>
        </c:ser>
        <c:dLbls>
          <c:showLegendKey val="0"/>
          <c:showVal val="0"/>
          <c:showCatName val="0"/>
          <c:showSerName val="0"/>
          <c:showPercent val="0"/>
          <c:showBubbleSize val="0"/>
        </c:dLbls>
        <c:gapWidth val="30"/>
        <c:overlap val="100"/>
        <c:axId val="428259896"/>
        <c:axId val="428260288"/>
      </c:barChart>
      <c:catAx>
        <c:axId val="428259896"/>
        <c:scaling>
          <c:orientation val="maxMin"/>
        </c:scaling>
        <c:delete val="1"/>
        <c:axPos val="l"/>
        <c:majorTickMark val="out"/>
        <c:minorTickMark val="none"/>
        <c:tickLblPos val="nextTo"/>
        <c:crossAx val="428260288"/>
        <c:crosses val="autoZero"/>
        <c:auto val="1"/>
        <c:lblAlgn val="ctr"/>
        <c:lblOffset val="100"/>
        <c:tickLblSkip val="3"/>
        <c:tickMarkSkip val="1"/>
        <c:noMultiLvlLbl val="0"/>
      </c:catAx>
      <c:valAx>
        <c:axId val="428260288"/>
        <c:scaling>
          <c:orientation val="minMax"/>
          <c:min val="0"/>
        </c:scaling>
        <c:delete val="1"/>
        <c:axPos val="t"/>
        <c:numFmt formatCode="0%" sourceLinked="1"/>
        <c:majorTickMark val="out"/>
        <c:minorTickMark val="none"/>
        <c:tickLblPos val="nextTo"/>
        <c:crossAx val="428259896"/>
        <c:crossesAt val="1"/>
        <c:crossBetween val="between"/>
      </c:valAx>
      <c:spPr>
        <a:noFill/>
        <a:ln w="25400">
          <a:noFill/>
        </a:ln>
      </c:spPr>
    </c:plotArea>
    <c:legend>
      <c:legendPos val="t"/>
      <c:layout>
        <c:manualLayout>
          <c:xMode val="edge"/>
          <c:yMode val="edge"/>
          <c:x val="0.19100178411737617"/>
          <c:y val="0.265969209917373"/>
          <c:w val="0.57477504227592591"/>
          <c:h val="0.29942043920403255"/>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2311111111111111"/>
          <c:w val="0.93756915578227862"/>
          <c:h val="0.6"/>
        </c:manualLayout>
      </c:layout>
      <c:barChart>
        <c:barDir val="bar"/>
        <c:grouping val="percentStacked"/>
        <c:varyColors val="0"/>
        <c:ser>
          <c:idx val="0"/>
          <c:order val="0"/>
          <c:tx>
            <c:strRef>
              <c:f>'77【Q60】'!$F$28</c:f>
              <c:strCache>
                <c:ptCount val="1"/>
                <c:pt idx="0">
                  <c:v>残業等も含め、定年前と同じフルタイム勤務</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'77【Q60】'!$F$33:$F$35</c:f>
              <c:numCache>
                <c:formatCode>0.0_ </c:formatCode>
                <c:ptCount val="3"/>
                <c:pt idx="0">
                  <c:v>34.920634920634917</c:v>
                </c:pt>
                <c:pt idx="1">
                  <c:v>42.857142857142854</c:v>
                </c:pt>
                <c:pt idx="2">
                  <c:v>31.578947368421051</c:v>
                </c:pt>
              </c:numCache>
            </c:numRef>
          </c:val>
          <c:extLst>
            <c:ext xmlns:c16="http://schemas.microsoft.com/office/drawing/2014/chart" uri="{C3380CC4-5D6E-409C-BE32-E72D297353CC}">
              <c16:uniqueId val="{00000000-D114-4F0E-9725-F94B8E579F8A}"/>
            </c:ext>
          </c:extLst>
        </c:ser>
        <c:ser>
          <c:idx val="1"/>
          <c:order val="1"/>
          <c:tx>
            <c:strRef>
              <c:f>'77【Q60】'!$G$28</c:f>
              <c:strCache>
                <c:ptCount val="1"/>
                <c:pt idx="0">
                  <c:v>フルタイムだが、残業等はしない働き方</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'77【Q60】'!$G$33:$G$35</c:f>
              <c:numCache>
                <c:formatCode>0.0_ </c:formatCode>
                <c:ptCount val="3"/>
                <c:pt idx="0">
                  <c:v>41.269841269841265</c:v>
                </c:pt>
                <c:pt idx="1">
                  <c:v>41.071428571428569</c:v>
                </c:pt>
                <c:pt idx="2">
                  <c:v>41.353383458646611</c:v>
                </c:pt>
              </c:numCache>
            </c:numRef>
          </c:val>
          <c:extLst>
            <c:ext xmlns:c16="http://schemas.microsoft.com/office/drawing/2014/chart" uri="{C3380CC4-5D6E-409C-BE32-E72D297353CC}">
              <c16:uniqueId val="{00000001-D114-4F0E-9725-F94B8E579F8A}"/>
            </c:ext>
          </c:extLst>
        </c:ser>
        <c:ser>
          <c:idx val="2"/>
          <c:order val="2"/>
          <c:tx>
            <c:strRef>
              <c:f>'77【Q60】'!$H$28</c:f>
              <c:strCache>
                <c:ptCount val="1"/>
                <c:pt idx="0">
                  <c:v>短時間勤務や週4日以内等の働き方</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'77【Q60】'!$H$33:$H$35</c:f>
              <c:numCache>
                <c:formatCode>0.0_ </c:formatCode>
                <c:ptCount val="3"/>
                <c:pt idx="0">
                  <c:v>23.280423280423278</c:v>
                </c:pt>
                <c:pt idx="1">
                  <c:v>16.071428571428573</c:v>
                </c:pt>
                <c:pt idx="2">
                  <c:v>26.315789473684209</c:v>
                </c:pt>
              </c:numCache>
            </c:numRef>
          </c:val>
          <c:extLst>
            <c:ext xmlns:c16="http://schemas.microsoft.com/office/drawing/2014/chart" uri="{C3380CC4-5D6E-409C-BE32-E72D297353CC}">
              <c16:uniqueId val="{00000002-D114-4F0E-9725-F94B8E579F8A}"/>
            </c:ext>
          </c:extLst>
        </c:ser>
        <c:ser>
          <c:idx val="3"/>
          <c:order val="3"/>
          <c:tx>
            <c:strRef>
              <c:f>'77【Q60】'!$I$28</c:f>
              <c:strCache>
                <c:ptCount val="1"/>
                <c:pt idx="0">
                  <c:v>その他</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'77【Q60】'!$I$33:$I$35</c:f>
              <c:numCache>
                <c:formatCode>0.0_ </c:formatCode>
                <c:ptCount val="3"/>
                <c:pt idx="0">
                  <c:v>0.52910052910052907</c:v>
                </c:pt>
                <c:pt idx="1">
                  <c:v>0</c:v>
                </c:pt>
                <c:pt idx="2">
                  <c:v>0.75187969924812026</c:v>
                </c:pt>
              </c:numCache>
            </c:numRef>
          </c:val>
          <c:extLst>
            <c:ext xmlns:c16="http://schemas.microsoft.com/office/drawing/2014/chart" uri="{C3380CC4-5D6E-409C-BE32-E72D297353CC}">
              <c16:uniqueId val="{00000003-D114-4F0E-9725-F94B8E579F8A}"/>
            </c:ext>
          </c:extLst>
        </c:ser>
        <c:dLbls>
          <c:showLegendKey val="0"/>
          <c:showVal val="0"/>
          <c:showCatName val="0"/>
          <c:showSerName val="0"/>
          <c:showPercent val="0"/>
          <c:showBubbleSize val="0"/>
        </c:dLbls>
        <c:gapWidth val="30"/>
        <c:overlap val="100"/>
        <c:axId val="428261856"/>
        <c:axId val="428257152"/>
      </c:barChart>
      <c:catAx>
        <c:axId val="428261856"/>
        <c:scaling>
          <c:orientation val="maxMin"/>
        </c:scaling>
        <c:delete val="1"/>
        <c:axPos val="l"/>
        <c:majorTickMark val="out"/>
        <c:minorTickMark val="none"/>
        <c:tickLblPos val="nextTo"/>
        <c:crossAx val="428257152"/>
        <c:crosses val="autoZero"/>
        <c:auto val="1"/>
        <c:lblAlgn val="ctr"/>
        <c:lblOffset val="100"/>
        <c:tickLblSkip val="3"/>
        <c:tickMarkSkip val="1"/>
        <c:noMultiLvlLbl val="0"/>
      </c:catAx>
      <c:valAx>
        <c:axId val="428257152"/>
        <c:scaling>
          <c:orientation val="minMax"/>
          <c:min val="0"/>
        </c:scaling>
        <c:delete val="1"/>
        <c:axPos val="t"/>
        <c:numFmt formatCode="0%" sourceLinked="1"/>
        <c:majorTickMark val="out"/>
        <c:minorTickMark val="none"/>
        <c:tickLblPos val="nextTo"/>
        <c:crossAx val="428261856"/>
        <c:crossesAt val="1"/>
        <c:crossBetween val="between"/>
      </c:valAx>
      <c:spPr>
        <a:noFill/>
        <a:ln w="25400">
          <a:noFill/>
        </a:ln>
      </c:spPr>
    </c:plotArea>
    <c:plotVisOnly val="1"/>
    <c:dispBlanksAs val="gap"/>
    <c:showDLblsOverMax val="0"/>
  </c:chart>
  <c:spPr>
    <a:noFill/>
    <a:ln w="25400">
      <a:noFill/>
    </a:ln>
  </c:sp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2311111111111111"/>
          <c:w val="0.93756915578227862"/>
          <c:h val="0.6"/>
        </c:manualLayout>
      </c:layout>
      <c:barChart>
        <c:barDir val="bar"/>
        <c:grouping val="percentStacked"/>
        <c:varyColors val="0"/>
        <c:ser>
          <c:idx val="0"/>
          <c:order val="0"/>
          <c:tx>
            <c:strRef>
              <c:f>'77【Q60】'!$F$28</c:f>
              <c:strCache>
                <c:ptCount val="1"/>
                <c:pt idx="0">
                  <c:v>残業等も含め、定年前と同じフルタイム勤務</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'77【Q60】'!$F$36:$F$38</c:f>
              <c:numCache>
                <c:formatCode>0.0_ </c:formatCode>
                <c:ptCount val="3"/>
                <c:pt idx="0">
                  <c:v>20.792079207920793</c:v>
                </c:pt>
                <c:pt idx="1">
                  <c:v>20.87912087912088</c:v>
                </c:pt>
                <c:pt idx="2">
                  <c:v>20.72072072072072</c:v>
                </c:pt>
              </c:numCache>
            </c:numRef>
          </c:val>
          <c:extLst>
            <c:ext xmlns:c16="http://schemas.microsoft.com/office/drawing/2014/chart" uri="{C3380CC4-5D6E-409C-BE32-E72D297353CC}">
              <c16:uniqueId val="{00000000-14E0-454A-B098-CF19270FA92C}"/>
            </c:ext>
          </c:extLst>
        </c:ser>
        <c:ser>
          <c:idx val="1"/>
          <c:order val="1"/>
          <c:tx>
            <c:strRef>
              <c:f>'77【Q60】'!$G$28</c:f>
              <c:strCache>
                <c:ptCount val="1"/>
                <c:pt idx="0">
                  <c:v>フルタイムだが、残業等はしない働き方</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'77【Q60】'!$G$36:$G$38</c:f>
              <c:numCache>
                <c:formatCode>0.0_ </c:formatCode>
                <c:ptCount val="3"/>
                <c:pt idx="0">
                  <c:v>42.079207920792079</c:v>
                </c:pt>
                <c:pt idx="1">
                  <c:v>46.153846153846153</c:v>
                </c:pt>
                <c:pt idx="2">
                  <c:v>38.738738738738739</c:v>
                </c:pt>
              </c:numCache>
            </c:numRef>
          </c:val>
          <c:extLst>
            <c:ext xmlns:c16="http://schemas.microsoft.com/office/drawing/2014/chart" uri="{C3380CC4-5D6E-409C-BE32-E72D297353CC}">
              <c16:uniqueId val="{00000001-14E0-454A-B098-CF19270FA92C}"/>
            </c:ext>
          </c:extLst>
        </c:ser>
        <c:ser>
          <c:idx val="2"/>
          <c:order val="2"/>
          <c:tx>
            <c:strRef>
              <c:f>'77【Q60】'!$H$28</c:f>
              <c:strCache>
                <c:ptCount val="1"/>
                <c:pt idx="0">
                  <c:v>短時間勤務や週4日以内等の働き方</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'77【Q60】'!$H$36:$H$38</c:f>
              <c:numCache>
                <c:formatCode>0.0_ </c:formatCode>
                <c:ptCount val="3"/>
                <c:pt idx="0">
                  <c:v>37.128712871287128</c:v>
                </c:pt>
                <c:pt idx="1">
                  <c:v>32.967032967032964</c:v>
                </c:pt>
                <c:pt idx="2">
                  <c:v>40.54054054054054</c:v>
                </c:pt>
              </c:numCache>
            </c:numRef>
          </c:val>
          <c:extLst>
            <c:ext xmlns:c16="http://schemas.microsoft.com/office/drawing/2014/chart" uri="{C3380CC4-5D6E-409C-BE32-E72D297353CC}">
              <c16:uniqueId val="{00000002-14E0-454A-B098-CF19270FA92C}"/>
            </c:ext>
          </c:extLst>
        </c:ser>
        <c:ser>
          <c:idx val="3"/>
          <c:order val="3"/>
          <c:tx>
            <c:strRef>
              <c:f>'77【Q60】'!$I$28</c:f>
              <c:strCache>
                <c:ptCount val="1"/>
                <c:pt idx="0">
                  <c:v>その他</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'77【Q60】'!$I$36:$I$38</c:f>
              <c:numCache>
                <c:formatCode>0.0_ </c:formatCode>
                <c:ptCount val="3"/>
                <c:pt idx="0">
                  <c:v>0</c:v>
                </c:pt>
                <c:pt idx="1">
                  <c:v>0</c:v>
                </c:pt>
                <c:pt idx="2">
                  <c:v>0</c:v>
                </c:pt>
              </c:numCache>
            </c:numRef>
          </c:val>
          <c:extLst>
            <c:ext xmlns:c16="http://schemas.microsoft.com/office/drawing/2014/chart" uri="{C3380CC4-5D6E-409C-BE32-E72D297353CC}">
              <c16:uniqueId val="{00000003-14E0-454A-B098-CF19270FA92C}"/>
            </c:ext>
          </c:extLst>
        </c:ser>
        <c:dLbls>
          <c:showLegendKey val="0"/>
          <c:showVal val="0"/>
          <c:showCatName val="0"/>
          <c:showSerName val="0"/>
          <c:showPercent val="0"/>
          <c:showBubbleSize val="0"/>
        </c:dLbls>
        <c:gapWidth val="30"/>
        <c:overlap val="100"/>
        <c:axId val="428264600"/>
        <c:axId val="428255976"/>
      </c:barChart>
      <c:catAx>
        <c:axId val="428264600"/>
        <c:scaling>
          <c:orientation val="maxMin"/>
        </c:scaling>
        <c:delete val="1"/>
        <c:axPos val="l"/>
        <c:majorTickMark val="out"/>
        <c:minorTickMark val="none"/>
        <c:tickLblPos val="nextTo"/>
        <c:crossAx val="428255976"/>
        <c:crosses val="autoZero"/>
        <c:auto val="1"/>
        <c:lblAlgn val="ctr"/>
        <c:lblOffset val="100"/>
        <c:tickLblSkip val="3"/>
        <c:tickMarkSkip val="1"/>
        <c:noMultiLvlLbl val="0"/>
      </c:catAx>
      <c:valAx>
        <c:axId val="428255976"/>
        <c:scaling>
          <c:orientation val="minMax"/>
          <c:min val="0"/>
        </c:scaling>
        <c:delete val="1"/>
        <c:axPos val="t"/>
        <c:numFmt formatCode="0%" sourceLinked="1"/>
        <c:majorTickMark val="out"/>
        <c:minorTickMark val="none"/>
        <c:tickLblPos val="nextTo"/>
        <c:crossAx val="428264600"/>
        <c:crossesAt val="1"/>
        <c:crossBetween val="between"/>
      </c:valAx>
      <c:spPr>
        <a:noFill/>
        <a:ln w="25400">
          <a:noFill/>
        </a:ln>
      </c:spPr>
    </c:plotArea>
    <c:plotVisOnly val="1"/>
    <c:dispBlanksAs val="gap"/>
    <c:showDLblsOverMax val="0"/>
  </c:chart>
  <c:spPr>
    <a:noFill/>
    <a:ln w="25400">
      <a:noFill/>
    </a:ln>
  </c:sp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5444498148148148"/>
          <c:y val="9.6646691626960421E-2"/>
          <c:w val="0.42027240740740751"/>
          <c:h val="0.73363131146867222"/>
        </c:manualLayout>
      </c:layout>
      <c:barChart>
        <c:barDir val="bar"/>
        <c:grouping val="percentStacked"/>
        <c:varyColors val="0"/>
        <c:ser>
          <c:idx val="0"/>
          <c:order val="0"/>
          <c:tx>
            <c:strRef>
              <c:f>'77【Q60】'!$O$40</c:f>
              <c:strCache>
                <c:ptCount val="1"/>
                <c:pt idx="0">
                  <c:v>残業等も含め、定年前と同じフルタイム勤務</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'77【Q60】'!$N$41:$N$47</c:f>
              <c:strCache>
                <c:ptCount val="7"/>
                <c:pt idx="0">
                  <c:v>男性総合職 全体(n=189)</c:v>
                </c:pt>
                <c:pt idx="1">
                  <c:v>モチベーション高い・同程度(n=56)</c:v>
                </c:pt>
                <c:pt idx="2">
                  <c:v>低い(n=133)</c:v>
                </c:pt>
                <c:pt idx="4">
                  <c:v>女性総合職 全体(n=202)</c:v>
                </c:pt>
                <c:pt idx="5">
                  <c:v>モチベーション高い・同程度(n=91)</c:v>
                </c:pt>
                <c:pt idx="6">
                  <c:v>低い(n=111)</c:v>
                </c:pt>
              </c:strCache>
            </c:strRef>
          </c:cat>
          <c:val>
            <c:numRef>
              <c:f>'77【Q60】'!$O$41:$O$47</c:f>
              <c:numCache>
                <c:formatCode>0.0_ </c:formatCode>
                <c:ptCount val="7"/>
                <c:pt idx="0">
                  <c:v>34.920634920634917</c:v>
                </c:pt>
                <c:pt idx="1">
                  <c:v>42.857142857142854</c:v>
                </c:pt>
                <c:pt idx="2">
                  <c:v>31.578947368421051</c:v>
                </c:pt>
                <c:pt idx="4">
                  <c:v>20.792079207920793</c:v>
                </c:pt>
                <c:pt idx="5">
                  <c:v>20.87912087912088</c:v>
                </c:pt>
                <c:pt idx="6">
                  <c:v>20.72072072072072</c:v>
                </c:pt>
              </c:numCache>
            </c:numRef>
          </c:val>
          <c:extLst>
            <c:ext xmlns:c16="http://schemas.microsoft.com/office/drawing/2014/chart" uri="{C3380CC4-5D6E-409C-BE32-E72D297353CC}">
              <c16:uniqueId val="{00000000-C2E9-4143-8A2C-451897D32B39}"/>
            </c:ext>
          </c:extLst>
        </c:ser>
        <c:ser>
          <c:idx val="1"/>
          <c:order val="1"/>
          <c:tx>
            <c:strRef>
              <c:f>'77【Q60】'!$P$40</c:f>
              <c:strCache>
                <c:ptCount val="1"/>
                <c:pt idx="0">
                  <c:v>フルタイムだが、残業等はしない働き方</c:v>
                </c:pt>
              </c:strCache>
            </c:strRef>
          </c:tx>
          <c:spPr>
            <a:solidFill>
              <a:schemeClr val="accent1">
                <a:lumMod val="20000"/>
                <a:lumOff val="80000"/>
              </a:schemeClr>
            </a:solidFill>
            <a:ln>
              <a:solidFill>
                <a:schemeClr val="accent1"/>
              </a:solidFill>
            </a:ln>
            <a:effectLst/>
          </c:spPr>
          <c:invertIfNegative val="0"/>
          <c:dLbls>
            <c:dLbl>
              <c:idx val="2"/>
              <c:layout>
                <c:manualLayout>
                  <c:x val="0"/>
                  <c:y val="-3.4358830879762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2E9-4143-8A2C-451897D32B39}"/>
                </c:ext>
              </c:extLst>
            </c:dLbl>
            <c:dLbl>
              <c:idx val="4"/>
              <c:layout>
                <c:manualLayout>
                  <c:x val="6.2507208279973343E-3"/>
                  <c:y val="8.117537615316386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2E9-4143-8A2C-451897D32B3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'77【Q60】'!$N$41:$N$47</c:f>
              <c:strCache>
                <c:ptCount val="7"/>
                <c:pt idx="0">
                  <c:v>男性総合職 全体(n=189)</c:v>
                </c:pt>
                <c:pt idx="1">
                  <c:v>モチベーション高い・同程度(n=56)</c:v>
                </c:pt>
                <c:pt idx="2">
                  <c:v>低い(n=133)</c:v>
                </c:pt>
                <c:pt idx="4">
                  <c:v>女性総合職 全体(n=202)</c:v>
                </c:pt>
                <c:pt idx="5">
                  <c:v>モチベーション高い・同程度(n=91)</c:v>
                </c:pt>
                <c:pt idx="6">
                  <c:v>低い(n=111)</c:v>
                </c:pt>
              </c:strCache>
            </c:strRef>
          </c:cat>
          <c:val>
            <c:numRef>
              <c:f>'77【Q60】'!$P$41:$P$47</c:f>
              <c:numCache>
                <c:formatCode>0.0_ </c:formatCode>
                <c:ptCount val="7"/>
                <c:pt idx="0">
                  <c:v>41.269841269841265</c:v>
                </c:pt>
                <c:pt idx="1">
                  <c:v>41.071428571428569</c:v>
                </c:pt>
                <c:pt idx="2">
                  <c:v>41.353383458646611</c:v>
                </c:pt>
                <c:pt idx="4">
                  <c:v>42.079207920792079</c:v>
                </c:pt>
                <c:pt idx="5">
                  <c:v>46.153846153846153</c:v>
                </c:pt>
                <c:pt idx="6">
                  <c:v>38.738738738738739</c:v>
                </c:pt>
              </c:numCache>
            </c:numRef>
          </c:val>
          <c:extLst>
            <c:ext xmlns:c16="http://schemas.microsoft.com/office/drawing/2014/chart" uri="{C3380CC4-5D6E-409C-BE32-E72D297353CC}">
              <c16:uniqueId val="{00000003-C2E9-4143-8A2C-451897D32B39}"/>
            </c:ext>
          </c:extLst>
        </c:ser>
        <c:ser>
          <c:idx val="2"/>
          <c:order val="2"/>
          <c:tx>
            <c:strRef>
              <c:f>'77【Q60】'!$Q$40</c:f>
              <c:strCache>
                <c:ptCount val="1"/>
                <c:pt idx="0">
                  <c:v>短時間勤務や週4日以内等の働き方</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'77【Q60】'!$N$41:$N$47</c:f>
              <c:strCache>
                <c:ptCount val="7"/>
                <c:pt idx="0">
                  <c:v>男性総合職 全体(n=189)</c:v>
                </c:pt>
                <c:pt idx="1">
                  <c:v>モチベーション高い・同程度(n=56)</c:v>
                </c:pt>
                <c:pt idx="2">
                  <c:v>低い(n=133)</c:v>
                </c:pt>
                <c:pt idx="4">
                  <c:v>女性総合職 全体(n=202)</c:v>
                </c:pt>
                <c:pt idx="5">
                  <c:v>モチベーション高い・同程度(n=91)</c:v>
                </c:pt>
                <c:pt idx="6">
                  <c:v>低い(n=111)</c:v>
                </c:pt>
              </c:strCache>
            </c:strRef>
          </c:cat>
          <c:val>
            <c:numRef>
              <c:f>'77【Q60】'!$Q$41:$Q$47</c:f>
              <c:numCache>
                <c:formatCode>0.0_ </c:formatCode>
                <c:ptCount val="7"/>
                <c:pt idx="0">
                  <c:v>23.280423280423278</c:v>
                </c:pt>
                <c:pt idx="1">
                  <c:v>16.071428571428573</c:v>
                </c:pt>
                <c:pt idx="2">
                  <c:v>26.315789473684209</c:v>
                </c:pt>
                <c:pt idx="4">
                  <c:v>37.128712871287128</c:v>
                </c:pt>
                <c:pt idx="5">
                  <c:v>32.967032967032964</c:v>
                </c:pt>
                <c:pt idx="6">
                  <c:v>40.54054054054054</c:v>
                </c:pt>
              </c:numCache>
            </c:numRef>
          </c:val>
          <c:extLst>
            <c:ext xmlns:c16="http://schemas.microsoft.com/office/drawing/2014/chart" uri="{C3380CC4-5D6E-409C-BE32-E72D297353CC}">
              <c16:uniqueId val="{00000004-C2E9-4143-8A2C-451897D32B39}"/>
            </c:ext>
          </c:extLst>
        </c:ser>
        <c:ser>
          <c:idx val="3"/>
          <c:order val="3"/>
          <c:tx>
            <c:strRef>
              <c:f>'77【Q60】'!$R$40</c:f>
              <c:strCache>
                <c:ptCount val="1"/>
                <c:pt idx="0">
                  <c:v>その他</c:v>
                </c:pt>
              </c:strCache>
            </c:strRef>
          </c:tx>
          <c:spPr>
            <a:pattFill prst="pct20">
              <a:fgClr>
                <a:srgbClr val="5B9BD5"/>
              </a:fgClr>
              <a:bgClr>
                <a:sysClr val="window" lastClr="FFFFFF"/>
              </a:bgClr>
            </a:pattFill>
            <a:ln>
              <a:solidFill>
                <a:srgbClr val="5B9BD5"/>
              </a:solidFill>
            </a:ln>
            <a:effectLst/>
          </c:spPr>
          <c:invertIfNegative val="0"/>
          <c:dLbls>
            <c:dLbl>
              <c:idx val="0"/>
              <c:layout>
                <c:manualLayout>
                  <c:x val="4.7037037037037039E-3"/>
                  <c:y val="5.16799724592677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2E9-4143-8A2C-451897D32B39}"/>
                </c:ext>
              </c:extLst>
            </c:dLbl>
            <c:dLbl>
              <c:idx val="2"/>
              <c:layout>
                <c:manualLayout>
                  <c:x val="4.7037037037037039E-3"/>
                  <c:y val="5.68479290126232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2E9-4143-8A2C-451897D32B3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'77【Q60】'!$N$41:$N$47</c:f>
              <c:strCache>
                <c:ptCount val="7"/>
                <c:pt idx="0">
                  <c:v>男性総合職 全体(n=189)</c:v>
                </c:pt>
                <c:pt idx="1">
                  <c:v>モチベーション高い・同程度(n=56)</c:v>
                </c:pt>
                <c:pt idx="2">
                  <c:v>低い(n=133)</c:v>
                </c:pt>
                <c:pt idx="4">
                  <c:v>女性総合職 全体(n=202)</c:v>
                </c:pt>
                <c:pt idx="5">
                  <c:v>モチベーション高い・同程度(n=91)</c:v>
                </c:pt>
                <c:pt idx="6">
                  <c:v>低い(n=111)</c:v>
                </c:pt>
              </c:strCache>
            </c:strRef>
          </c:cat>
          <c:val>
            <c:numRef>
              <c:f>'77【Q60】'!$R$41:$R$47</c:f>
              <c:numCache>
                <c:formatCode>0.0_ </c:formatCode>
                <c:ptCount val="7"/>
                <c:pt idx="0">
                  <c:v>0.52910052910052907</c:v>
                </c:pt>
                <c:pt idx="1">
                  <c:v>0</c:v>
                </c:pt>
                <c:pt idx="2">
                  <c:v>0.75187969924812026</c:v>
                </c:pt>
                <c:pt idx="4">
                  <c:v>0</c:v>
                </c:pt>
                <c:pt idx="5">
                  <c:v>0</c:v>
                </c:pt>
                <c:pt idx="6">
                  <c:v>0</c:v>
                </c:pt>
              </c:numCache>
            </c:numRef>
          </c:val>
          <c:extLst>
            <c:ext xmlns:c16="http://schemas.microsoft.com/office/drawing/2014/chart" uri="{C3380CC4-5D6E-409C-BE32-E72D297353CC}">
              <c16:uniqueId val="{00000007-C2E9-4143-8A2C-451897D32B39}"/>
            </c:ext>
          </c:extLst>
        </c:ser>
        <c:dLbls>
          <c:showLegendKey val="0"/>
          <c:showVal val="0"/>
          <c:showCatName val="0"/>
          <c:showSerName val="0"/>
          <c:showPercent val="0"/>
          <c:showBubbleSize val="0"/>
        </c:dLbls>
        <c:gapWidth val="150"/>
        <c:overlap val="100"/>
        <c:axId val="428262248"/>
        <c:axId val="428256368"/>
      </c:barChart>
      <c:catAx>
        <c:axId val="42826224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28256368"/>
        <c:crosses val="autoZero"/>
        <c:auto val="1"/>
        <c:lblAlgn val="ctr"/>
        <c:lblOffset val="100"/>
        <c:noMultiLvlLbl val="0"/>
      </c:catAx>
      <c:valAx>
        <c:axId val="42825636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28262248"/>
        <c:crosses val="autoZero"/>
        <c:crossBetween val="between"/>
        <c:majorUnit val="0.2"/>
      </c:valAx>
      <c:spPr>
        <a:noFill/>
        <a:ln>
          <a:noFill/>
        </a:ln>
        <a:effectLst/>
      </c:spPr>
    </c:plotArea>
    <c:legend>
      <c:legendPos val="b"/>
      <c:layout>
        <c:manualLayout>
          <c:xMode val="edge"/>
          <c:yMode val="edge"/>
          <c:x val="0.16622314814814815"/>
          <c:y val="0.86016120032240062"/>
          <c:w val="0.8337768518518518"/>
          <c:h val="0.1396796660259987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6405001340105367E-2"/>
          <c:y val="5.1368424837306297E-2"/>
          <c:w val="0.89105970563546566"/>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'63【Q61】'!$F$30:$H$30</c:f>
              <c:numCache>
                <c:formatCode>0.0_ </c:formatCode>
                <c:ptCount val="3"/>
                <c:pt idx="0">
                  <c:v>54.987212276214834</c:v>
                </c:pt>
                <c:pt idx="1">
                  <c:v>16.624040920716112</c:v>
                </c:pt>
                <c:pt idx="2">
                  <c:v>28.388746803069054</c:v>
                </c:pt>
              </c:numCache>
            </c:numRef>
          </c:val>
          <c:extLst>
            <c:ext xmlns:c16="http://schemas.microsoft.com/office/drawing/2014/chart" uri="{C3380CC4-5D6E-409C-BE32-E72D297353CC}">
              <c16:uniqueId val="{00000005-531E-4F9F-9E6E-C650C8A5A05A}"/>
            </c:ext>
          </c:extLst>
        </c:ser>
        <c:dLbls>
          <c:showLegendKey val="0"/>
          <c:showVal val="0"/>
          <c:showCatName val="0"/>
          <c:showSerName val="0"/>
          <c:showPercent val="0"/>
          <c:showBubbleSize val="0"/>
        </c:dLbls>
        <c:gapWidth val="60"/>
        <c:overlap val="-50"/>
        <c:axId val="428266168"/>
        <c:axId val="428263032"/>
      </c:barChart>
      <c:catAx>
        <c:axId val="428266168"/>
        <c:scaling>
          <c:orientation val="minMax"/>
        </c:scaling>
        <c:delete val="1"/>
        <c:axPos val="b"/>
        <c:numFmt formatCode="General" sourceLinked="1"/>
        <c:majorTickMark val="out"/>
        <c:minorTickMark val="none"/>
        <c:tickLblPos val="nextTo"/>
        <c:crossAx val="428263032"/>
        <c:crosses val="autoZero"/>
        <c:auto val="1"/>
        <c:lblAlgn val="ctr"/>
        <c:lblOffset val="100"/>
        <c:noMultiLvlLbl val="0"/>
      </c:catAx>
      <c:valAx>
        <c:axId val="428263032"/>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282661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63513826555157249"/>
          <c:w val="0.9375693739554638"/>
          <c:h val="0.28533683226687756"/>
        </c:manualLayout>
      </c:layout>
      <c:barChart>
        <c:barDir val="bar"/>
        <c:grouping val="percentStacked"/>
        <c:varyColors val="0"/>
        <c:ser>
          <c:idx val="0"/>
          <c:order val="0"/>
          <c:tx>
            <c:strRef>
              <c:f>'63【Q61】'!$F$28</c:f>
              <c:strCache>
                <c:ptCount val="1"/>
                <c:pt idx="0">
                  <c:v>現在と同じ分野</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'63【Q61】'!$F$30:$F$32</c:f>
              <c:numCache>
                <c:formatCode>0.0_ </c:formatCode>
                <c:ptCount val="3"/>
                <c:pt idx="0">
                  <c:v>54.987212276214834</c:v>
                </c:pt>
                <c:pt idx="1">
                  <c:v>53.439153439153444</c:v>
                </c:pt>
                <c:pt idx="2">
                  <c:v>56.435643564356432</c:v>
                </c:pt>
              </c:numCache>
            </c:numRef>
          </c:val>
          <c:extLst>
            <c:ext xmlns:c16="http://schemas.microsoft.com/office/drawing/2014/chart" uri="{C3380CC4-5D6E-409C-BE32-E72D297353CC}">
              <c16:uniqueId val="{00000001-97EF-4038-9A96-7B177258E2C0}"/>
            </c:ext>
          </c:extLst>
        </c:ser>
        <c:ser>
          <c:idx val="1"/>
          <c:order val="1"/>
          <c:tx>
            <c:strRef>
              <c:f>'63【Q61】'!$G$28</c:f>
              <c:strCache>
                <c:ptCount val="1"/>
                <c:pt idx="0">
                  <c:v>現在と違う分野</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'63【Q61】'!$G$30:$G$32</c:f>
              <c:numCache>
                <c:formatCode>0.0_ </c:formatCode>
                <c:ptCount val="3"/>
                <c:pt idx="0">
                  <c:v>16.624040920716112</c:v>
                </c:pt>
                <c:pt idx="1">
                  <c:v>16.402116402116402</c:v>
                </c:pt>
                <c:pt idx="2">
                  <c:v>16.831683168316832</c:v>
                </c:pt>
              </c:numCache>
            </c:numRef>
          </c:val>
          <c:extLst>
            <c:ext xmlns:c16="http://schemas.microsoft.com/office/drawing/2014/chart" uri="{C3380CC4-5D6E-409C-BE32-E72D297353CC}">
              <c16:uniqueId val="{00000002-97EF-4038-9A96-7B177258E2C0}"/>
            </c:ext>
          </c:extLst>
        </c:ser>
        <c:ser>
          <c:idx val="2"/>
          <c:order val="2"/>
          <c:tx>
            <c:strRef>
              <c:f>'63【Q61】'!$H$28</c:f>
              <c:strCache>
                <c:ptCount val="1"/>
                <c:pt idx="0">
                  <c:v>どちらでもよい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'63【Q61】'!$H$30:$H$32</c:f>
              <c:numCache>
                <c:formatCode>0.0_ </c:formatCode>
                <c:ptCount val="3"/>
                <c:pt idx="0">
                  <c:v>28.388746803069054</c:v>
                </c:pt>
                <c:pt idx="1">
                  <c:v>30.158730158730158</c:v>
                </c:pt>
                <c:pt idx="2">
                  <c:v>26.732673267326735</c:v>
                </c:pt>
              </c:numCache>
            </c:numRef>
          </c:val>
          <c:extLst>
            <c:ext xmlns:c16="http://schemas.microsoft.com/office/drawing/2014/chart" uri="{C3380CC4-5D6E-409C-BE32-E72D297353CC}">
              <c16:uniqueId val="{00000003-97EF-4038-9A96-7B177258E2C0}"/>
            </c:ext>
          </c:extLst>
        </c:ser>
        <c:dLbls>
          <c:showLegendKey val="0"/>
          <c:showVal val="0"/>
          <c:showCatName val="0"/>
          <c:showSerName val="0"/>
          <c:showPercent val="0"/>
          <c:showBubbleSize val="0"/>
        </c:dLbls>
        <c:gapWidth val="30"/>
        <c:overlap val="100"/>
        <c:axId val="428263816"/>
        <c:axId val="428257544"/>
      </c:barChart>
      <c:catAx>
        <c:axId val="428263816"/>
        <c:scaling>
          <c:orientation val="maxMin"/>
        </c:scaling>
        <c:delete val="1"/>
        <c:axPos val="l"/>
        <c:majorTickMark val="out"/>
        <c:minorTickMark val="none"/>
        <c:tickLblPos val="nextTo"/>
        <c:crossAx val="428257544"/>
        <c:crosses val="autoZero"/>
        <c:auto val="1"/>
        <c:lblAlgn val="ctr"/>
        <c:lblOffset val="100"/>
        <c:tickLblSkip val="3"/>
        <c:tickMarkSkip val="1"/>
        <c:noMultiLvlLbl val="0"/>
      </c:catAx>
      <c:valAx>
        <c:axId val="428257544"/>
        <c:scaling>
          <c:orientation val="minMax"/>
          <c:min val="0"/>
        </c:scaling>
        <c:delete val="1"/>
        <c:axPos val="t"/>
        <c:numFmt formatCode="0%" sourceLinked="1"/>
        <c:majorTickMark val="out"/>
        <c:minorTickMark val="none"/>
        <c:tickLblPos val="nextTo"/>
        <c:crossAx val="428263816"/>
        <c:crossesAt val="1"/>
        <c:crossBetween val="between"/>
      </c:valAx>
      <c:spPr>
        <a:noFill/>
        <a:ln w="25400">
          <a:noFill/>
        </a:ln>
      </c:spPr>
    </c:plotArea>
    <c:legend>
      <c:legendPos val="t"/>
      <c:layout>
        <c:manualLayout>
          <c:xMode val="edge"/>
          <c:yMode val="edge"/>
          <c:x val="8.1802510470376968E-2"/>
          <c:y val="0.48894933469669255"/>
          <c:w val="0.7993750036643783"/>
          <c:h val="7.637978198870865E-2"/>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069161414048753E-2"/>
          <c:y val="5.1340739941753859E-2"/>
          <c:w val="0.97996430796843759"/>
          <c:h val="0.9144126847157804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'23【Q17】'!$F$30:$R$30</c:f>
              <c:numCache>
                <c:formatCode>0.0_ </c:formatCode>
                <c:ptCount val="13"/>
                <c:pt idx="0">
                  <c:v>35.810517166449365</c:v>
                </c:pt>
                <c:pt idx="1">
                  <c:v>15.036940460669273</c:v>
                </c:pt>
                <c:pt idx="2">
                  <c:v>14.298131247283791</c:v>
                </c:pt>
                <c:pt idx="3">
                  <c:v>2.9552368535419382</c:v>
                </c:pt>
                <c:pt idx="4">
                  <c:v>11.56019122120817</c:v>
                </c:pt>
                <c:pt idx="5">
                  <c:v>4.8674489352455454</c:v>
                </c:pt>
                <c:pt idx="6">
                  <c:v>3.5202086049543677</c:v>
                </c:pt>
                <c:pt idx="7">
                  <c:v>1.8687527162103434</c:v>
                </c:pt>
                <c:pt idx="8">
                  <c:v>5.5193394176445025</c:v>
                </c:pt>
                <c:pt idx="9">
                  <c:v>3.215993046501521</c:v>
                </c:pt>
                <c:pt idx="10">
                  <c:v>2.6944806605823555</c:v>
                </c:pt>
                <c:pt idx="11">
                  <c:v>18.426770969143849</c:v>
                </c:pt>
                <c:pt idx="12">
                  <c:v>23.728813559322035</c:v>
                </c:pt>
              </c:numCache>
            </c:numRef>
          </c:val>
          <c:extLst>
            <c:ext xmlns:c16="http://schemas.microsoft.com/office/drawing/2014/chart" uri="{C3380CC4-5D6E-409C-BE32-E72D297353CC}">
              <c16:uniqueId val="{00000000-E2B5-44F1-8E7F-7AE4AAF093B6}"/>
            </c:ext>
          </c:extLst>
        </c:ser>
        <c:dLbls>
          <c:showLegendKey val="0"/>
          <c:showVal val="0"/>
          <c:showCatName val="0"/>
          <c:showSerName val="0"/>
          <c:showPercent val="0"/>
          <c:showBubbleSize val="0"/>
        </c:dLbls>
        <c:gapWidth val="60"/>
        <c:overlap val="-50"/>
        <c:axId val="406105832"/>
        <c:axId val="406106224"/>
      </c:barChart>
      <c:catAx>
        <c:axId val="406105832"/>
        <c:scaling>
          <c:orientation val="minMax"/>
        </c:scaling>
        <c:delete val="1"/>
        <c:axPos val="b"/>
        <c:numFmt formatCode="General" sourceLinked="1"/>
        <c:majorTickMark val="out"/>
        <c:minorTickMark val="none"/>
        <c:tickLblPos val="nextTo"/>
        <c:crossAx val="406106224"/>
        <c:crosses val="autoZero"/>
        <c:auto val="1"/>
        <c:lblAlgn val="ctr"/>
        <c:lblOffset val="100"/>
        <c:noMultiLvlLbl val="0"/>
      </c:catAx>
      <c:valAx>
        <c:axId val="406106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06105832"/>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1707203703703704"/>
          <c:y val="0.15751084305951116"/>
          <c:w val="0.74765018518518522"/>
          <c:h val="0.65795722343217733"/>
        </c:manualLayout>
      </c:layout>
      <c:barChart>
        <c:barDir val="bar"/>
        <c:grouping val="percentStacked"/>
        <c:varyColors val="0"/>
        <c:ser>
          <c:idx val="0"/>
          <c:order val="0"/>
          <c:tx>
            <c:strRef>
              <c:f>'63【Q61】'!$D$34</c:f>
              <c:strCache>
                <c:ptCount val="1"/>
                <c:pt idx="0">
                  <c:v>現在と同じ分野</c:v>
                </c:pt>
              </c:strCache>
            </c:strRef>
          </c:tx>
          <c:spPr>
            <a:solidFill>
              <a:srgbClr val="5B9BD5"/>
            </a:solidFill>
            <a:ln>
              <a:solidFill>
                <a:schemeClr val="accent1"/>
              </a:solidFill>
            </a:ln>
            <a:effectLst/>
          </c:spPr>
          <c:invertIfNegative val="0"/>
          <c:dLbls>
            <c:dLbl>
              <c:idx val="2"/>
              <c:layout>
                <c:manualLayout>
                  <c:x val="-5.2570641143739067E-3"/>
                  <c:y val="-3.43480074962754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47-48BE-8538-FD638994841E}"/>
                </c:ext>
              </c:extLst>
            </c:dLbl>
            <c:dLbl>
              <c:idx val="4"/>
              <c:layout>
                <c:manualLayout>
                  <c:x val="-2.0835185185185184E-3"/>
                  <c:y val="5.4116917448042649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C47-48BE-8538-FD638994841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'63【Q61】'!$C$35:$C$36</c:f>
              <c:strCache>
                <c:ptCount val="2"/>
                <c:pt idx="0">
                  <c:v>男性総合職(n=189)</c:v>
                </c:pt>
                <c:pt idx="1">
                  <c:v>女性総合職(n=202)</c:v>
                </c:pt>
              </c:strCache>
            </c:strRef>
          </c:cat>
          <c:val>
            <c:numRef>
              <c:f>'63【Q61】'!$D$35:$D$36</c:f>
              <c:numCache>
                <c:formatCode>0.0_ </c:formatCode>
                <c:ptCount val="2"/>
                <c:pt idx="0">
                  <c:v>53.439153439153444</c:v>
                </c:pt>
                <c:pt idx="1">
                  <c:v>56.435643564356432</c:v>
                </c:pt>
              </c:numCache>
            </c:numRef>
          </c:val>
          <c:extLst>
            <c:ext xmlns:c16="http://schemas.microsoft.com/office/drawing/2014/chart" uri="{C3380CC4-5D6E-409C-BE32-E72D297353CC}">
              <c16:uniqueId val="{00000002-AC47-48BE-8538-FD638994841E}"/>
            </c:ext>
          </c:extLst>
        </c:ser>
        <c:ser>
          <c:idx val="1"/>
          <c:order val="1"/>
          <c:tx>
            <c:strRef>
              <c:f>'63【Q61】'!$E$34</c:f>
              <c:strCache>
                <c:ptCount val="1"/>
                <c:pt idx="0">
                  <c:v>現在と違う分野</c:v>
                </c:pt>
              </c:strCache>
            </c:strRef>
          </c:tx>
          <c:spPr>
            <a:solidFill>
              <a:schemeClr val="accent1">
                <a:lumMod val="20000"/>
                <a:lumOff val="80000"/>
              </a:schemeClr>
            </a:solidFill>
            <a:ln>
              <a:solidFill>
                <a:schemeClr val="accent1"/>
              </a:solidFill>
            </a:ln>
            <a:effectLst/>
          </c:spPr>
          <c:invertIfNegative val="0"/>
          <c:dLbls>
            <c:dLbl>
              <c:idx val="2"/>
              <c:layout>
                <c:manualLayout>
                  <c:x val="0"/>
                  <c:y val="-3.4358830879762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C47-48BE-8538-FD638994841E}"/>
                </c:ext>
              </c:extLst>
            </c:dLbl>
            <c:dLbl>
              <c:idx val="4"/>
              <c:layout>
                <c:manualLayout>
                  <c:x val="6.2507208279973343E-3"/>
                  <c:y val="8.117537615316386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C47-48BE-8538-FD638994841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'63【Q61】'!$C$35:$C$36</c:f>
              <c:strCache>
                <c:ptCount val="2"/>
                <c:pt idx="0">
                  <c:v>男性総合職(n=189)</c:v>
                </c:pt>
                <c:pt idx="1">
                  <c:v>女性総合職(n=202)</c:v>
                </c:pt>
              </c:strCache>
            </c:strRef>
          </c:cat>
          <c:val>
            <c:numRef>
              <c:f>'63【Q61】'!$E$35:$E$36</c:f>
              <c:numCache>
                <c:formatCode>0.0_ </c:formatCode>
                <c:ptCount val="2"/>
                <c:pt idx="0">
                  <c:v>16.402116402116402</c:v>
                </c:pt>
                <c:pt idx="1">
                  <c:v>16.831683168316832</c:v>
                </c:pt>
              </c:numCache>
            </c:numRef>
          </c:val>
          <c:extLst>
            <c:ext xmlns:c16="http://schemas.microsoft.com/office/drawing/2014/chart" uri="{C3380CC4-5D6E-409C-BE32-E72D297353CC}">
              <c16:uniqueId val="{00000005-AC47-48BE-8538-FD638994841E}"/>
            </c:ext>
          </c:extLst>
        </c:ser>
        <c:ser>
          <c:idx val="2"/>
          <c:order val="2"/>
          <c:tx>
            <c:strRef>
              <c:f>'63【Q61】'!$F$34</c:f>
              <c:strCache>
                <c:ptCount val="1"/>
                <c:pt idx="0">
                  <c:v>どちらでもよい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'63【Q61】'!$C$35:$C$36</c:f>
              <c:strCache>
                <c:ptCount val="2"/>
                <c:pt idx="0">
                  <c:v>男性総合職(n=189)</c:v>
                </c:pt>
                <c:pt idx="1">
                  <c:v>女性総合職(n=202)</c:v>
                </c:pt>
              </c:strCache>
            </c:strRef>
          </c:cat>
          <c:val>
            <c:numRef>
              <c:f>'63【Q61】'!$F$35:$F$36</c:f>
              <c:numCache>
                <c:formatCode>0.0_ </c:formatCode>
                <c:ptCount val="2"/>
                <c:pt idx="0">
                  <c:v>30.158730158730158</c:v>
                </c:pt>
                <c:pt idx="1">
                  <c:v>26.732673267326735</c:v>
                </c:pt>
              </c:numCache>
            </c:numRef>
          </c:val>
          <c:extLst>
            <c:ext xmlns:c16="http://schemas.microsoft.com/office/drawing/2014/chart" uri="{C3380CC4-5D6E-409C-BE32-E72D297353CC}">
              <c16:uniqueId val="{00000006-AC47-48BE-8538-FD638994841E}"/>
            </c:ext>
          </c:extLst>
        </c:ser>
        <c:dLbls>
          <c:showLegendKey val="0"/>
          <c:showVal val="0"/>
          <c:showCatName val="0"/>
          <c:showSerName val="0"/>
          <c:showPercent val="0"/>
          <c:showBubbleSize val="0"/>
        </c:dLbls>
        <c:gapWidth val="150"/>
        <c:overlap val="100"/>
        <c:axId val="428266952"/>
        <c:axId val="428265776"/>
      </c:barChart>
      <c:catAx>
        <c:axId val="4282669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28265776"/>
        <c:crosses val="autoZero"/>
        <c:auto val="1"/>
        <c:lblAlgn val="ctr"/>
        <c:lblOffset val="100"/>
        <c:noMultiLvlLbl val="0"/>
      </c:catAx>
      <c:valAx>
        <c:axId val="42826577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28266952"/>
        <c:crosses val="autoZero"/>
        <c:crossBetween val="between"/>
        <c:majorUnit val="0.2"/>
      </c:valAx>
      <c:spPr>
        <a:noFill/>
        <a:ln>
          <a:noFill/>
        </a:ln>
        <a:effectLst/>
      </c:spPr>
    </c:plotArea>
    <c:legend>
      <c:legendPos val="b"/>
      <c:layout>
        <c:manualLayout>
          <c:xMode val="edge"/>
          <c:yMode val="edge"/>
          <c:x val="1.5935185185185182E-3"/>
          <c:y val="0.81107350942834255"/>
          <c:w val="0.99840648148148148"/>
          <c:h val="0.1887671487872526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6405001340105367E-2"/>
          <c:y val="5.1368424837306297E-2"/>
          <c:w val="0.89105970563546566"/>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'78【Q61】 加工'!#REF!</c:f>
            </c:numRef>
          </c:val>
          <c:extLst>
            <c:ext xmlns:c16="http://schemas.microsoft.com/office/drawing/2014/chart" uri="{C3380CC4-5D6E-409C-BE32-E72D297353CC}">
              <c16:uniqueId val="{00000000-8258-468A-9579-66BAFE5F39C2}"/>
            </c:ext>
          </c:extLst>
        </c:ser>
        <c:dLbls>
          <c:showLegendKey val="0"/>
          <c:showVal val="0"/>
          <c:showCatName val="0"/>
          <c:showSerName val="0"/>
          <c:showPercent val="0"/>
          <c:showBubbleSize val="0"/>
        </c:dLbls>
        <c:gapWidth val="60"/>
        <c:overlap val="-50"/>
        <c:axId val="428267736"/>
        <c:axId val="428257936"/>
      </c:barChart>
      <c:catAx>
        <c:axId val="428267736"/>
        <c:scaling>
          <c:orientation val="minMax"/>
        </c:scaling>
        <c:delete val="1"/>
        <c:axPos val="b"/>
        <c:numFmt formatCode="General" sourceLinked="1"/>
        <c:majorTickMark val="out"/>
        <c:minorTickMark val="none"/>
        <c:tickLblPos val="nextTo"/>
        <c:crossAx val="428257936"/>
        <c:crosses val="autoZero"/>
        <c:auto val="1"/>
        <c:lblAlgn val="ctr"/>
        <c:lblOffset val="100"/>
        <c:noMultiLvlLbl val="0"/>
      </c:catAx>
      <c:valAx>
        <c:axId val="428257936"/>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28267736"/>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508082865720878E-2"/>
          <c:y val="0.38079469273352723"/>
          <c:w val="0.9375693739554638"/>
          <c:h val="8.4227798130868975E-2"/>
        </c:manualLayout>
      </c:layout>
      <c:barChart>
        <c:barDir val="bar"/>
        <c:grouping val="percentStacked"/>
        <c:varyColors val="0"/>
        <c:ser>
          <c:idx val="0"/>
          <c:order val="0"/>
          <c:tx>
            <c:strRef>
              <c:f>'78【Q61】 '!$F$28</c:f>
              <c:strCache>
                <c:ptCount val="1"/>
                <c:pt idx="0">
                  <c:v>現在と同じ分野</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'78【Q61】 加工'!#REF!</c:f>
              <c:numCache>
                <c:formatCode>General</c:formatCode>
                <c:ptCount val="1"/>
                <c:pt idx="0">
                  <c:v>1</c:v>
                </c:pt>
              </c:numCache>
            </c:numRef>
          </c:val>
          <c:extLst>
            <c:ext xmlns:c16="http://schemas.microsoft.com/office/drawing/2014/chart" uri="{C3380CC4-5D6E-409C-BE32-E72D297353CC}">
              <c16:uniqueId val="{00000000-EA3A-46BA-8EDF-E951BB78C547}"/>
            </c:ext>
          </c:extLst>
        </c:ser>
        <c:ser>
          <c:idx val="1"/>
          <c:order val="1"/>
          <c:tx>
            <c:strRef>
              <c:f>'78【Q61】 '!$G$28</c:f>
              <c:strCache>
                <c:ptCount val="1"/>
                <c:pt idx="0">
                  <c:v>現在と違う分野</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'78【Q61】 加工'!#REF!</c:f>
              <c:numCache>
                <c:formatCode>General</c:formatCode>
                <c:ptCount val="1"/>
                <c:pt idx="0">
                  <c:v>1</c:v>
                </c:pt>
              </c:numCache>
            </c:numRef>
          </c:val>
          <c:extLst>
            <c:ext xmlns:c16="http://schemas.microsoft.com/office/drawing/2014/chart" uri="{C3380CC4-5D6E-409C-BE32-E72D297353CC}">
              <c16:uniqueId val="{00000001-EA3A-46BA-8EDF-E951BB78C547}"/>
            </c:ext>
          </c:extLst>
        </c:ser>
        <c:ser>
          <c:idx val="2"/>
          <c:order val="2"/>
          <c:tx>
            <c:strRef>
              <c:f>'78【Q61】 '!$H$28</c:f>
              <c:strCache>
                <c:ptCount val="1"/>
                <c:pt idx="0">
                  <c:v>どちらでもよい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'78【Q61】 加工'!#REF!</c:f>
              <c:numCache>
                <c:formatCode>General</c:formatCode>
                <c:ptCount val="1"/>
                <c:pt idx="0">
                  <c:v>1</c:v>
                </c:pt>
              </c:numCache>
            </c:numRef>
          </c:val>
          <c:extLst>
            <c:ext xmlns:c16="http://schemas.microsoft.com/office/drawing/2014/chart" uri="{C3380CC4-5D6E-409C-BE32-E72D297353CC}">
              <c16:uniqueId val="{00000002-EA3A-46BA-8EDF-E951BB78C547}"/>
            </c:ext>
          </c:extLst>
        </c:ser>
        <c:dLbls>
          <c:showLegendKey val="0"/>
          <c:showVal val="0"/>
          <c:showCatName val="0"/>
          <c:showSerName val="0"/>
          <c:showPercent val="0"/>
          <c:showBubbleSize val="0"/>
        </c:dLbls>
        <c:gapWidth val="30"/>
        <c:overlap val="100"/>
        <c:axId val="428268520"/>
        <c:axId val="428274792"/>
      </c:barChart>
      <c:catAx>
        <c:axId val="428268520"/>
        <c:scaling>
          <c:orientation val="maxMin"/>
        </c:scaling>
        <c:delete val="1"/>
        <c:axPos val="l"/>
        <c:majorTickMark val="out"/>
        <c:minorTickMark val="none"/>
        <c:tickLblPos val="nextTo"/>
        <c:crossAx val="428274792"/>
        <c:crosses val="autoZero"/>
        <c:auto val="1"/>
        <c:lblAlgn val="ctr"/>
        <c:lblOffset val="100"/>
        <c:tickLblSkip val="3"/>
        <c:tickMarkSkip val="1"/>
        <c:noMultiLvlLbl val="0"/>
      </c:catAx>
      <c:valAx>
        <c:axId val="428274792"/>
        <c:scaling>
          <c:orientation val="minMax"/>
          <c:min val="0"/>
        </c:scaling>
        <c:delete val="1"/>
        <c:axPos val="t"/>
        <c:numFmt formatCode="0%" sourceLinked="1"/>
        <c:majorTickMark val="out"/>
        <c:minorTickMark val="none"/>
        <c:tickLblPos val="nextTo"/>
        <c:crossAx val="428268520"/>
        <c:crossesAt val="1"/>
        <c:crossBetween val="between"/>
      </c:valAx>
      <c:spPr>
        <a:noFill/>
        <a:ln w="25400">
          <a:noFill/>
        </a:ln>
      </c:spPr>
    </c:plotArea>
    <c:legend>
      <c:legendPos val="t"/>
      <c:layout>
        <c:manualLayout>
          <c:xMode val="edge"/>
          <c:yMode val="edge"/>
          <c:x val="8.7713113300671441E-2"/>
          <c:y val="0.66639839708927506"/>
          <c:w val="0.79317381221316718"/>
          <c:h val="0.2361447612447336"/>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2311111111111111"/>
          <c:w val="0.9375693739554638"/>
          <c:h val="0.6"/>
        </c:manualLayout>
      </c:layout>
      <c:barChart>
        <c:barDir val="bar"/>
        <c:grouping val="percentStacked"/>
        <c:varyColors val="0"/>
        <c:ser>
          <c:idx val="0"/>
          <c:order val="0"/>
          <c:tx>
            <c:strRef>
              <c:f>'78【Q61】 '!$F$28</c:f>
              <c:strCache>
                <c:ptCount val="1"/>
                <c:pt idx="0">
                  <c:v>現在と同じ分野</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'78【Q61】 '!$F$30:$F$32</c:f>
              <c:numCache>
                <c:formatCode>"△"0.0_ </c:formatCode>
                <c:ptCount val="3"/>
                <c:pt idx="0" formatCode="0.0_ ">
                  <c:v>53.439153439153444</c:v>
                </c:pt>
                <c:pt idx="1">
                  <c:v>67.857142857142861</c:v>
                </c:pt>
                <c:pt idx="2" formatCode="&quot;▽&quot;0.0_ ">
                  <c:v>47.368421052631575</c:v>
                </c:pt>
              </c:numCache>
            </c:numRef>
          </c:val>
          <c:extLst>
            <c:ext xmlns:c16="http://schemas.microsoft.com/office/drawing/2014/chart" uri="{C3380CC4-5D6E-409C-BE32-E72D297353CC}">
              <c16:uniqueId val="{00000000-8338-49DA-A23A-53087F4F51E6}"/>
            </c:ext>
          </c:extLst>
        </c:ser>
        <c:ser>
          <c:idx val="1"/>
          <c:order val="1"/>
          <c:tx>
            <c:strRef>
              <c:f>'78【Q61】 '!$G$28</c:f>
              <c:strCache>
                <c:ptCount val="1"/>
                <c:pt idx="0">
                  <c:v>現在と違う分野</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'78【Q61】 '!$G$30:$G$32</c:f>
              <c:numCache>
                <c:formatCode>0.0_ </c:formatCode>
                <c:ptCount val="3"/>
                <c:pt idx="0">
                  <c:v>16.402116402116402</c:v>
                </c:pt>
                <c:pt idx="1">
                  <c:v>14.285714285714285</c:v>
                </c:pt>
                <c:pt idx="2">
                  <c:v>17.293233082706767</c:v>
                </c:pt>
              </c:numCache>
            </c:numRef>
          </c:val>
          <c:extLst>
            <c:ext xmlns:c16="http://schemas.microsoft.com/office/drawing/2014/chart" uri="{C3380CC4-5D6E-409C-BE32-E72D297353CC}">
              <c16:uniqueId val="{00000001-8338-49DA-A23A-53087F4F51E6}"/>
            </c:ext>
          </c:extLst>
        </c:ser>
        <c:ser>
          <c:idx val="2"/>
          <c:order val="2"/>
          <c:tx>
            <c:strRef>
              <c:f>'78【Q61】 '!$H$28</c:f>
              <c:strCache>
                <c:ptCount val="1"/>
                <c:pt idx="0">
                  <c:v>どちらでもよい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'78【Q61】 '!$H$30:$H$32</c:f>
              <c:numCache>
                <c:formatCode>"▽"0.0_ </c:formatCode>
                <c:ptCount val="3"/>
                <c:pt idx="0" formatCode="0.0_ ">
                  <c:v>30.158730158730158</c:v>
                </c:pt>
                <c:pt idx="1">
                  <c:v>17.857142857142858</c:v>
                </c:pt>
                <c:pt idx="2" formatCode="&quot;△&quot;0.0_ ">
                  <c:v>35.338345864661655</c:v>
                </c:pt>
              </c:numCache>
            </c:numRef>
          </c:val>
          <c:extLst>
            <c:ext xmlns:c16="http://schemas.microsoft.com/office/drawing/2014/chart" uri="{C3380CC4-5D6E-409C-BE32-E72D297353CC}">
              <c16:uniqueId val="{00000002-8338-49DA-A23A-53087F4F51E6}"/>
            </c:ext>
          </c:extLst>
        </c:ser>
        <c:dLbls>
          <c:showLegendKey val="0"/>
          <c:showVal val="0"/>
          <c:showCatName val="0"/>
          <c:showSerName val="0"/>
          <c:showPercent val="0"/>
          <c:showBubbleSize val="0"/>
        </c:dLbls>
        <c:gapWidth val="30"/>
        <c:overlap val="100"/>
        <c:axId val="428271264"/>
        <c:axId val="428272440"/>
      </c:barChart>
      <c:catAx>
        <c:axId val="428271264"/>
        <c:scaling>
          <c:orientation val="maxMin"/>
        </c:scaling>
        <c:delete val="1"/>
        <c:axPos val="l"/>
        <c:majorTickMark val="out"/>
        <c:minorTickMark val="none"/>
        <c:tickLblPos val="nextTo"/>
        <c:crossAx val="428272440"/>
        <c:crosses val="autoZero"/>
        <c:auto val="1"/>
        <c:lblAlgn val="ctr"/>
        <c:lblOffset val="100"/>
        <c:tickLblSkip val="3"/>
        <c:tickMarkSkip val="1"/>
        <c:noMultiLvlLbl val="0"/>
      </c:catAx>
      <c:valAx>
        <c:axId val="428272440"/>
        <c:scaling>
          <c:orientation val="minMax"/>
          <c:min val="0"/>
        </c:scaling>
        <c:delete val="1"/>
        <c:axPos val="t"/>
        <c:numFmt formatCode="0%" sourceLinked="1"/>
        <c:majorTickMark val="out"/>
        <c:minorTickMark val="none"/>
        <c:tickLblPos val="nextTo"/>
        <c:crossAx val="428271264"/>
        <c:crossesAt val="1"/>
        <c:crossBetween val="between"/>
      </c:valAx>
      <c:spPr>
        <a:noFill/>
        <a:ln w="25400">
          <a:noFill/>
        </a:ln>
      </c:spPr>
    </c:plotArea>
    <c:plotVisOnly val="1"/>
    <c:dispBlanksAs val="gap"/>
    <c:showDLblsOverMax val="0"/>
  </c:chart>
  <c:spPr>
    <a:noFill/>
    <a:ln w="25400">
      <a:noFill/>
    </a:ln>
  </c:sp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2311111111111111"/>
          <c:w val="0.9375693739554638"/>
          <c:h val="0.6"/>
        </c:manualLayout>
      </c:layout>
      <c:barChart>
        <c:barDir val="bar"/>
        <c:grouping val="percentStacked"/>
        <c:varyColors val="0"/>
        <c:ser>
          <c:idx val="0"/>
          <c:order val="0"/>
          <c:tx>
            <c:strRef>
              <c:f>'78【Q61】 '!$F$28</c:f>
              <c:strCache>
                <c:ptCount val="1"/>
                <c:pt idx="0">
                  <c:v>現在と同じ分野</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'78【Q61】 '!$F$33:$F$35</c:f>
              <c:numCache>
                <c:formatCode>"∴"0.0_ </c:formatCode>
                <c:ptCount val="3"/>
                <c:pt idx="0" formatCode="0.0_ ">
                  <c:v>56.435643564356432</c:v>
                </c:pt>
                <c:pt idx="1">
                  <c:v>63.73626373626373</c:v>
                </c:pt>
                <c:pt idx="2" formatCode="&quot;∵&quot;0.0_ ">
                  <c:v>50.450450450450447</c:v>
                </c:pt>
              </c:numCache>
            </c:numRef>
          </c:val>
          <c:extLst>
            <c:ext xmlns:c16="http://schemas.microsoft.com/office/drawing/2014/chart" uri="{C3380CC4-5D6E-409C-BE32-E72D297353CC}">
              <c16:uniqueId val="{00000000-94EA-4355-BCC4-701085C8F02D}"/>
            </c:ext>
          </c:extLst>
        </c:ser>
        <c:ser>
          <c:idx val="1"/>
          <c:order val="1"/>
          <c:tx>
            <c:strRef>
              <c:f>'78【Q61】 '!$G$28</c:f>
              <c:strCache>
                <c:ptCount val="1"/>
                <c:pt idx="0">
                  <c:v>現在と違う分野</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'78【Q61】 '!$G$33:$G$35</c:f>
              <c:numCache>
                <c:formatCode>0.0_ </c:formatCode>
                <c:ptCount val="3"/>
                <c:pt idx="0">
                  <c:v>16.831683168316832</c:v>
                </c:pt>
                <c:pt idx="1">
                  <c:v>14.285714285714285</c:v>
                </c:pt>
                <c:pt idx="2">
                  <c:v>18.918918918918919</c:v>
                </c:pt>
              </c:numCache>
            </c:numRef>
          </c:val>
          <c:extLst>
            <c:ext xmlns:c16="http://schemas.microsoft.com/office/drawing/2014/chart" uri="{C3380CC4-5D6E-409C-BE32-E72D297353CC}">
              <c16:uniqueId val="{00000001-94EA-4355-BCC4-701085C8F02D}"/>
            </c:ext>
          </c:extLst>
        </c:ser>
        <c:ser>
          <c:idx val="2"/>
          <c:order val="2"/>
          <c:tx>
            <c:strRef>
              <c:f>'78【Q61】 '!$H$28</c:f>
              <c:strCache>
                <c:ptCount val="1"/>
                <c:pt idx="0">
                  <c:v>どちらでもよい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'78【Q61】 '!$H$33:$H$35</c:f>
              <c:numCache>
                <c:formatCode>0.0_ </c:formatCode>
                <c:ptCount val="3"/>
                <c:pt idx="0">
                  <c:v>26.732673267326735</c:v>
                </c:pt>
                <c:pt idx="1">
                  <c:v>21.978021978021978</c:v>
                </c:pt>
                <c:pt idx="2">
                  <c:v>30.630630630630627</c:v>
                </c:pt>
              </c:numCache>
            </c:numRef>
          </c:val>
          <c:extLst>
            <c:ext xmlns:c16="http://schemas.microsoft.com/office/drawing/2014/chart" uri="{C3380CC4-5D6E-409C-BE32-E72D297353CC}">
              <c16:uniqueId val="{00000002-94EA-4355-BCC4-701085C8F02D}"/>
            </c:ext>
          </c:extLst>
        </c:ser>
        <c:dLbls>
          <c:showLegendKey val="0"/>
          <c:showVal val="0"/>
          <c:showCatName val="0"/>
          <c:showSerName val="0"/>
          <c:showPercent val="0"/>
          <c:showBubbleSize val="0"/>
        </c:dLbls>
        <c:gapWidth val="30"/>
        <c:overlap val="100"/>
        <c:axId val="428272832"/>
        <c:axId val="428273224"/>
      </c:barChart>
      <c:catAx>
        <c:axId val="428272832"/>
        <c:scaling>
          <c:orientation val="maxMin"/>
        </c:scaling>
        <c:delete val="1"/>
        <c:axPos val="l"/>
        <c:majorTickMark val="out"/>
        <c:minorTickMark val="none"/>
        <c:tickLblPos val="nextTo"/>
        <c:crossAx val="428273224"/>
        <c:crosses val="autoZero"/>
        <c:auto val="1"/>
        <c:lblAlgn val="ctr"/>
        <c:lblOffset val="100"/>
        <c:tickLblSkip val="3"/>
        <c:tickMarkSkip val="1"/>
        <c:noMultiLvlLbl val="0"/>
      </c:catAx>
      <c:valAx>
        <c:axId val="428273224"/>
        <c:scaling>
          <c:orientation val="minMax"/>
          <c:min val="0"/>
        </c:scaling>
        <c:delete val="1"/>
        <c:axPos val="t"/>
        <c:numFmt formatCode="0%" sourceLinked="1"/>
        <c:majorTickMark val="out"/>
        <c:minorTickMark val="none"/>
        <c:tickLblPos val="nextTo"/>
        <c:crossAx val="428272832"/>
        <c:crossesAt val="1"/>
        <c:crossBetween val="between"/>
      </c:valAx>
      <c:spPr>
        <a:noFill/>
        <a:ln w="25400">
          <a:noFill/>
        </a:ln>
      </c:spPr>
    </c:plotArea>
    <c:plotVisOnly val="1"/>
    <c:dispBlanksAs val="gap"/>
    <c:showDLblsOverMax val="0"/>
  </c:chart>
  <c:spPr>
    <a:noFill/>
    <a:ln w="25400">
      <a:noFill/>
    </a:ln>
  </c:sp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5507944444444437"/>
          <c:y val="9.6646691626960421E-2"/>
          <c:w val="0.50964277777777789"/>
          <c:h val="0.78531069052654301"/>
        </c:manualLayout>
      </c:layout>
      <c:barChart>
        <c:barDir val="bar"/>
        <c:grouping val="percentStacked"/>
        <c:varyColors val="0"/>
        <c:ser>
          <c:idx val="0"/>
          <c:order val="0"/>
          <c:tx>
            <c:strRef>
              <c:f>'78【Q61】 '!$N$37</c:f>
              <c:strCache>
                <c:ptCount val="1"/>
                <c:pt idx="0">
                  <c:v>現在と同じ分野</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'78【Q61】 '!$M$38:$M$44</c:f>
              <c:strCache>
                <c:ptCount val="7"/>
                <c:pt idx="0">
                  <c:v>男性総合職 全体(n=189)</c:v>
                </c:pt>
                <c:pt idx="1">
                  <c:v>モチベーション高い・同程度(n=56)</c:v>
                </c:pt>
                <c:pt idx="2">
                  <c:v>低い(n=133)</c:v>
                </c:pt>
                <c:pt idx="4">
                  <c:v>女性総合職 全体(n=202)</c:v>
                </c:pt>
                <c:pt idx="5">
                  <c:v>モチベーション高い・同程度(n=91)</c:v>
                </c:pt>
                <c:pt idx="6">
                  <c:v>低い(n=111)</c:v>
                </c:pt>
              </c:strCache>
            </c:strRef>
          </c:cat>
          <c:val>
            <c:numRef>
              <c:f>'78【Q61】 '!$N$38:$N$44</c:f>
              <c:numCache>
                <c:formatCode>0.0_ </c:formatCode>
                <c:ptCount val="7"/>
                <c:pt idx="0">
                  <c:v>53.439153439153444</c:v>
                </c:pt>
                <c:pt idx="1">
                  <c:v>67.857142857142861</c:v>
                </c:pt>
                <c:pt idx="2">
                  <c:v>47.368421052631575</c:v>
                </c:pt>
                <c:pt idx="4">
                  <c:v>56.435643564356432</c:v>
                </c:pt>
                <c:pt idx="5">
                  <c:v>63.73626373626373</c:v>
                </c:pt>
                <c:pt idx="6">
                  <c:v>50.450450450450447</c:v>
                </c:pt>
              </c:numCache>
            </c:numRef>
          </c:val>
          <c:extLst>
            <c:ext xmlns:c16="http://schemas.microsoft.com/office/drawing/2014/chart" uri="{C3380CC4-5D6E-409C-BE32-E72D297353CC}">
              <c16:uniqueId val="{00000000-7289-4759-9B6D-69BBD97C5841}"/>
            </c:ext>
          </c:extLst>
        </c:ser>
        <c:ser>
          <c:idx val="1"/>
          <c:order val="1"/>
          <c:tx>
            <c:strRef>
              <c:f>'78【Q61】 '!$O$37</c:f>
              <c:strCache>
                <c:ptCount val="1"/>
                <c:pt idx="0">
                  <c:v>現在と違う分野</c:v>
                </c:pt>
              </c:strCache>
            </c:strRef>
          </c:tx>
          <c:spPr>
            <a:solidFill>
              <a:schemeClr val="accent1">
                <a:lumMod val="20000"/>
                <a:lumOff val="80000"/>
              </a:schemeClr>
            </a:solidFill>
            <a:ln>
              <a:solidFill>
                <a:schemeClr val="accent1"/>
              </a:solidFill>
            </a:ln>
            <a:effectLst/>
          </c:spPr>
          <c:invertIfNegative val="0"/>
          <c:dLbls>
            <c:dLbl>
              <c:idx val="2"/>
              <c:layout>
                <c:manualLayout>
                  <c:x val="0"/>
                  <c:y val="-3.4358830879762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289-4759-9B6D-69BBD97C5841}"/>
                </c:ext>
              </c:extLst>
            </c:dLbl>
            <c:dLbl>
              <c:idx val="4"/>
              <c:layout>
                <c:manualLayout>
                  <c:x val="6.2507208279973343E-3"/>
                  <c:y val="8.117537615316386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289-4759-9B6D-69BBD97C584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'78【Q61】 '!$M$38:$M$44</c:f>
              <c:strCache>
                <c:ptCount val="7"/>
                <c:pt idx="0">
                  <c:v>男性総合職 全体(n=189)</c:v>
                </c:pt>
                <c:pt idx="1">
                  <c:v>モチベーション高い・同程度(n=56)</c:v>
                </c:pt>
                <c:pt idx="2">
                  <c:v>低い(n=133)</c:v>
                </c:pt>
                <c:pt idx="4">
                  <c:v>女性総合職 全体(n=202)</c:v>
                </c:pt>
                <c:pt idx="5">
                  <c:v>モチベーション高い・同程度(n=91)</c:v>
                </c:pt>
                <c:pt idx="6">
                  <c:v>低い(n=111)</c:v>
                </c:pt>
              </c:strCache>
            </c:strRef>
          </c:cat>
          <c:val>
            <c:numRef>
              <c:f>'78【Q61】 '!$O$38:$O$44</c:f>
              <c:numCache>
                <c:formatCode>0.0_ </c:formatCode>
                <c:ptCount val="7"/>
                <c:pt idx="0">
                  <c:v>16.402116402116402</c:v>
                </c:pt>
                <c:pt idx="1">
                  <c:v>14.285714285714285</c:v>
                </c:pt>
                <c:pt idx="2">
                  <c:v>17.293233082706767</c:v>
                </c:pt>
                <c:pt idx="4">
                  <c:v>16.831683168316832</c:v>
                </c:pt>
                <c:pt idx="5">
                  <c:v>14.285714285714285</c:v>
                </c:pt>
                <c:pt idx="6">
                  <c:v>18.918918918918919</c:v>
                </c:pt>
              </c:numCache>
            </c:numRef>
          </c:val>
          <c:extLst>
            <c:ext xmlns:c16="http://schemas.microsoft.com/office/drawing/2014/chart" uri="{C3380CC4-5D6E-409C-BE32-E72D297353CC}">
              <c16:uniqueId val="{00000003-7289-4759-9B6D-69BBD97C5841}"/>
            </c:ext>
          </c:extLst>
        </c:ser>
        <c:ser>
          <c:idx val="2"/>
          <c:order val="2"/>
          <c:tx>
            <c:strRef>
              <c:f>'78【Q61】 '!$P$37</c:f>
              <c:strCache>
                <c:ptCount val="1"/>
                <c:pt idx="0">
                  <c:v>どちらでもよい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'78【Q61】 '!$M$38:$M$44</c:f>
              <c:strCache>
                <c:ptCount val="7"/>
                <c:pt idx="0">
                  <c:v>男性総合職 全体(n=189)</c:v>
                </c:pt>
                <c:pt idx="1">
                  <c:v>モチベーション高い・同程度(n=56)</c:v>
                </c:pt>
                <c:pt idx="2">
                  <c:v>低い(n=133)</c:v>
                </c:pt>
                <c:pt idx="4">
                  <c:v>女性総合職 全体(n=202)</c:v>
                </c:pt>
                <c:pt idx="5">
                  <c:v>モチベーション高い・同程度(n=91)</c:v>
                </c:pt>
                <c:pt idx="6">
                  <c:v>低い(n=111)</c:v>
                </c:pt>
              </c:strCache>
            </c:strRef>
          </c:cat>
          <c:val>
            <c:numRef>
              <c:f>'78【Q61】 '!$P$38:$P$44</c:f>
              <c:numCache>
                <c:formatCode>0.0_ </c:formatCode>
                <c:ptCount val="7"/>
                <c:pt idx="0">
                  <c:v>30.158730158730158</c:v>
                </c:pt>
                <c:pt idx="1">
                  <c:v>17.857142857142858</c:v>
                </c:pt>
                <c:pt idx="2">
                  <c:v>35.338345864661655</c:v>
                </c:pt>
                <c:pt idx="4">
                  <c:v>26.732673267326735</c:v>
                </c:pt>
                <c:pt idx="5">
                  <c:v>21.978021978021978</c:v>
                </c:pt>
                <c:pt idx="6">
                  <c:v>30.630630630630627</c:v>
                </c:pt>
              </c:numCache>
            </c:numRef>
          </c:val>
          <c:extLst>
            <c:ext xmlns:c16="http://schemas.microsoft.com/office/drawing/2014/chart" uri="{C3380CC4-5D6E-409C-BE32-E72D297353CC}">
              <c16:uniqueId val="{00000004-7289-4759-9B6D-69BBD97C5841}"/>
            </c:ext>
          </c:extLst>
        </c:ser>
        <c:dLbls>
          <c:showLegendKey val="0"/>
          <c:showVal val="0"/>
          <c:showCatName val="0"/>
          <c:showSerName val="0"/>
          <c:showPercent val="0"/>
          <c:showBubbleSize val="0"/>
        </c:dLbls>
        <c:gapWidth val="150"/>
        <c:overlap val="100"/>
        <c:axId val="428270088"/>
        <c:axId val="428270480"/>
      </c:barChart>
      <c:catAx>
        <c:axId val="4282700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28270480"/>
        <c:crosses val="autoZero"/>
        <c:auto val="1"/>
        <c:lblAlgn val="ctr"/>
        <c:lblOffset val="100"/>
        <c:noMultiLvlLbl val="0"/>
      </c:catAx>
      <c:valAx>
        <c:axId val="42827048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28270088"/>
        <c:crosses val="autoZero"/>
        <c:crossBetween val="between"/>
        <c:majorUnit val="0.2"/>
      </c:valAx>
      <c:spPr>
        <a:noFill/>
        <a:ln>
          <a:noFill/>
        </a:ln>
        <a:effectLst/>
      </c:spPr>
    </c:plotArea>
    <c:legend>
      <c:legendPos val="b"/>
      <c:layout>
        <c:manualLayout>
          <c:xMode val="edge"/>
          <c:yMode val="edge"/>
          <c:x val="0.13800092592592592"/>
          <c:y val="0.89633689542538186"/>
          <c:w val="0.86199907407407395"/>
          <c:h val="8.80001269608224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6405001340105367E-2"/>
          <c:y val="5.1368424837306297E-2"/>
          <c:w val="0.89105970563546566"/>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'64【Q62】'!$F$30:$H$30</c:f>
              <c:numCache>
                <c:formatCode>0.0_ </c:formatCode>
                <c:ptCount val="3"/>
                <c:pt idx="0">
                  <c:v>2.5575447570332481</c:v>
                </c:pt>
                <c:pt idx="1">
                  <c:v>34.271099744245525</c:v>
                </c:pt>
                <c:pt idx="2">
                  <c:v>63.171355498721226</c:v>
                </c:pt>
              </c:numCache>
            </c:numRef>
          </c:val>
          <c:extLst>
            <c:ext xmlns:c16="http://schemas.microsoft.com/office/drawing/2014/chart" uri="{C3380CC4-5D6E-409C-BE32-E72D297353CC}">
              <c16:uniqueId val="{00000005-4F00-458C-8489-A4F99D4953B9}"/>
            </c:ext>
          </c:extLst>
        </c:ser>
        <c:dLbls>
          <c:showLegendKey val="0"/>
          <c:showVal val="0"/>
          <c:showCatName val="0"/>
          <c:showSerName val="0"/>
          <c:showPercent val="0"/>
          <c:showBubbleSize val="0"/>
        </c:dLbls>
        <c:gapWidth val="60"/>
        <c:overlap val="-50"/>
        <c:axId val="428275184"/>
        <c:axId val="428274400"/>
      </c:barChart>
      <c:catAx>
        <c:axId val="428275184"/>
        <c:scaling>
          <c:orientation val="minMax"/>
        </c:scaling>
        <c:delete val="1"/>
        <c:axPos val="b"/>
        <c:numFmt formatCode="General" sourceLinked="1"/>
        <c:majorTickMark val="out"/>
        <c:minorTickMark val="none"/>
        <c:tickLblPos val="nextTo"/>
        <c:crossAx val="428274400"/>
        <c:crosses val="autoZero"/>
        <c:auto val="1"/>
        <c:lblAlgn val="ctr"/>
        <c:lblOffset val="100"/>
        <c:noMultiLvlLbl val="0"/>
      </c:catAx>
      <c:valAx>
        <c:axId val="428274400"/>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28275184"/>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63513826555157249"/>
          <c:w val="0.9375693739554638"/>
          <c:h val="0.28533683226687756"/>
        </c:manualLayout>
      </c:layout>
      <c:barChart>
        <c:barDir val="bar"/>
        <c:grouping val="percentStacked"/>
        <c:varyColors val="0"/>
        <c:ser>
          <c:idx val="0"/>
          <c:order val="0"/>
          <c:tx>
            <c:strRef>
              <c:f>'64【Q62】'!$F$28</c:f>
              <c:strCache>
                <c:ptCount val="1"/>
                <c:pt idx="0">
                  <c:v>現在より責任が重い仕事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'64【Q62】'!$F$30:$F$32</c:f>
              <c:numCache>
                <c:formatCode>0.0_ </c:formatCode>
                <c:ptCount val="3"/>
                <c:pt idx="0">
                  <c:v>2.5575447570332481</c:v>
                </c:pt>
                <c:pt idx="1">
                  <c:v>3.7037037037037033</c:v>
                </c:pt>
                <c:pt idx="2">
                  <c:v>1.4851485148514851</c:v>
                </c:pt>
              </c:numCache>
            </c:numRef>
          </c:val>
          <c:extLst>
            <c:ext xmlns:c16="http://schemas.microsoft.com/office/drawing/2014/chart" uri="{C3380CC4-5D6E-409C-BE32-E72D297353CC}">
              <c16:uniqueId val="{00000001-526D-40C8-AB45-138C1AC812EA}"/>
            </c:ext>
          </c:extLst>
        </c:ser>
        <c:ser>
          <c:idx val="1"/>
          <c:order val="1"/>
          <c:tx>
            <c:strRef>
              <c:f>'64【Q62】'!$G$28</c:f>
              <c:strCache>
                <c:ptCount val="1"/>
                <c:pt idx="0">
                  <c:v>現在と責任が同じくらいの仕事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'64【Q62】'!$G$30:$G$32</c:f>
              <c:numCache>
                <c:formatCode>0.0_ </c:formatCode>
                <c:ptCount val="3"/>
                <c:pt idx="0">
                  <c:v>34.271099744245525</c:v>
                </c:pt>
                <c:pt idx="1">
                  <c:v>35.449735449735449</c:v>
                </c:pt>
                <c:pt idx="2">
                  <c:v>33.168316831683171</c:v>
                </c:pt>
              </c:numCache>
            </c:numRef>
          </c:val>
          <c:extLst>
            <c:ext xmlns:c16="http://schemas.microsoft.com/office/drawing/2014/chart" uri="{C3380CC4-5D6E-409C-BE32-E72D297353CC}">
              <c16:uniqueId val="{00000002-526D-40C8-AB45-138C1AC812EA}"/>
            </c:ext>
          </c:extLst>
        </c:ser>
        <c:ser>
          <c:idx val="2"/>
          <c:order val="2"/>
          <c:tx>
            <c:strRef>
              <c:f>'64【Q62】'!$H$28</c:f>
              <c:strCache>
                <c:ptCount val="1"/>
                <c:pt idx="0">
                  <c:v>現在より責任が軽い仕事</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'64【Q62】'!$H$30:$H$32</c:f>
              <c:numCache>
                <c:formatCode>0.0_ </c:formatCode>
                <c:ptCount val="3"/>
                <c:pt idx="0">
                  <c:v>63.171355498721226</c:v>
                </c:pt>
                <c:pt idx="1">
                  <c:v>60.846560846560848</c:v>
                </c:pt>
                <c:pt idx="2">
                  <c:v>65.346534653465355</c:v>
                </c:pt>
              </c:numCache>
            </c:numRef>
          </c:val>
          <c:extLst>
            <c:ext xmlns:c16="http://schemas.microsoft.com/office/drawing/2014/chart" uri="{C3380CC4-5D6E-409C-BE32-E72D297353CC}">
              <c16:uniqueId val="{00000003-526D-40C8-AB45-138C1AC812EA}"/>
            </c:ext>
          </c:extLst>
        </c:ser>
        <c:dLbls>
          <c:showLegendKey val="0"/>
          <c:showVal val="0"/>
          <c:showCatName val="0"/>
          <c:showSerName val="0"/>
          <c:showPercent val="0"/>
          <c:showBubbleSize val="0"/>
        </c:dLbls>
        <c:gapWidth val="30"/>
        <c:overlap val="100"/>
        <c:axId val="428268912"/>
        <c:axId val="428269696"/>
      </c:barChart>
      <c:catAx>
        <c:axId val="428268912"/>
        <c:scaling>
          <c:orientation val="maxMin"/>
        </c:scaling>
        <c:delete val="1"/>
        <c:axPos val="l"/>
        <c:majorTickMark val="out"/>
        <c:minorTickMark val="none"/>
        <c:tickLblPos val="nextTo"/>
        <c:crossAx val="428269696"/>
        <c:crosses val="autoZero"/>
        <c:auto val="1"/>
        <c:lblAlgn val="ctr"/>
        <c:lblOffset val="100"/>
        <c:tickLblSkip val="3"/>
        <c:tickMarkSkip val="1"/>
        <c:noMultiLvlLbl val="0"/>
      </c:catAx>
      <c:valAx>
        <c:axId val="428269696"/>
        <c:scaling>
          <c:orientation val="minMax"/>
          <c:min val="0"/>
        </c:scaling>
        <c:delete val="1"/>
        <c:axPos val="t"/>
        <c:numFmt formatCode="0%" sourceLinked="1"/>
        <c:majorTickMark val="out"/>
        <c:minorTickMark val="none"/>
        <c:tickLblPos val="nextTo"/>
        <c:crossAx val="428268912"/>
        <c:crossesAt val="1"/>
        <c:crossBetween val="between"/>
      </c:valAx>
      <c:spPr>
        <a:noFill/>
        <a:ln w="25400">
          <a:noFill/>
        </a:ln>
      </c:spPr>
    </c:plotArea>
    <c:legend>
      <c:legendPos val="t"/>
      <c:layout>
        <c:manualLayout>
          <c:xMode val="edge"/>
          <c:yMode val="edge"/>
          <c:x val="6.5550097943808311E-2"/>
          <c:y val="0.41884983876679899"/>
          <c:w val="0.83213395793880196"/>
          <c:h val="0.14642376672292942"/>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2177574074074075"/>
          <c:y val="0.20019849081364829"/>
          <c:w val="0.74294648148148146"/>
          <c:h val="0.61207437305630918"/>
        </c:manualLayout>
      </c:layout>
      <c:barChart>
        <c:barDir val="bar"/>
        <c:grouping val="percentStacked"/>
        <c:varyColors val="0"/>
        <c:ser>
          <c:idx val="0"/>
          <c:order val="0"/>
          <c:tx>
            <c:strRef>
              <c:f>'64【Q62】'!$D$34</c:f>
              <c:strCache>
                <c:ptCount val="1"/>
                <c:pt idx="0">
                  <c:v>現在より責任が重い仕事</c:v>
                </c:pt>
              </c:strCache>
            </c:strRef>
          </c:tx>
          <c:spPr>
            <a:solidFill>
              <a:srgbClr val="5B9BD5"/>
            </a:solidFill>
            <a:ln>
              <a:solidFill>
                <a:schemeClr val="accent1"/>
              </a:solidFill>
            </a:ln>
            <a:effectLst/>
          </c:spPr>
          <c:invertIfNegative val="0"/>
          <c:dLbls>
            <c:dLbl>
              <c:idx val="1"/>
              <c:layout>
                <c:manualLayout>
                  <c:x val="7.0555555555555554E-3"/>
                  <c:y val="0.1261843356536954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58F-4860-A9F8-35DE2114858E}"/>
                </c:ext>
              </c:extLst>
            </c:dLbl>
            <c:dLbl>
              <c:idx val="2"/>
              <c:layout>
                <c:manualLayout>
                  <c:x val="1.5301851851851421E-3"/>
                  <c:y val="2.24741749962029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8F-4860-A9F8-35DE2114858E}"/>
                </c:ext>
              </c:extLst>
            </c:dLbl>
            <c:dLbl>
              <c:idx val="4"/>
              <c:layout>
                <c:manualLayout>
                  <c:x val="2.620185185185185E-3"/>
                  <c:y val="-1.2397937932757277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58F-4860-A9F8-35DE2114858E}"/>
                </c:ext>
              </c:extLst>
            </c:dLbl>
            <c:dLbl>
              <c:idx val="5"/>
              <c:layout>
                <c:manualLayout>
                  <c:x val="-2.1558392930913854E-17"/>
                  <c:y val="4.0200973211749251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58F-4860-A9F8-35DE2114858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'64【Q62】'!$C$35:$C$36</c:f>
              <c:strCache>
                <c:ptCount val="2"/>
                <c:pt idx="0">
                  <c:v>男性総合職(n=189)</c:v>
                </c:pt>
                <c:pt idx="1">
                  <c:v>女性総合職(n=202)</c:v>
                </c:pt>
              </c:strCache>
            </c:strRef>
          </c:cat>
          <c:val>
            <c:numRef>
              <c:f>'64【Q62】'!$D$35:$D$36</c:f>
              <c:numCache>
                <c:formatCode>0.0_ </c:formatCode>
                <c:ptCount val="2"/>
                <c:pt idx="0">
                  <c:v>3.7037037037037033</c:v>
                </c:pt>
                <c:pt idx="1">
                  <c:v>1.4851485148514851</c:v>
                </c:pt>
              </c:numCache>
            </c:numRef>
          </c:val>
          <c:extLst>
            <c:ext xmlns:c16="http://schemas.microsoft.com/office/drawing/2014/chart" uri="{C3380CC4-5D6E-409C-BE32-E72D297353CC}">
              <c16:uniqueId val="{00000004-C58F-4860-A9F8-35DE2114858E}"/>
            </c:ext>
          </c:extLst>
        </c:ser>
        <c:ser>
          <c:idx val="1"/>
          <c:order val="1"/>
          <c:tx>
            <c:strRef>
              <c:f>'64【Q62】'!$E$34</c:f>
              <c:strCache>
                <c:ptCount val="1"/>
                <c:pt idx="0">
                  <c:v>現在と責任が同じくらいの仕事</c:v>
                </c:pt>
              </c:strCache>
            </c:strRef>
          </c:tx>
          <c:spPr>
            <a:solidFill>
              <a:schemeClr val="accent1">
                <a:lumMod val="20000"/>
                <a:lumOff val="80000"/>
              </a:schemeClr>
            </a:solidFill>
            <a:ln>
              <a:solidFill>
                <a:schemeClr val="accent1"/>
              </a:solidFill>
            </a:ln>
            <a:effectLst/>
          </c:spPr>
          <c:invertIfNegative val="0"/>
          <c:dLbls>
            <c:dLbl>
              <c:idx val="2"/>
              <c:layout>
                <c:manualLayout>
                  <c:x val="0"/>
                  <c:y val="-3.4358830879762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58F-4860-A9F8-35DE2114858E}"/>
                </c:ext>
              </c:extLst>
            </c:dLbl>
            <c:dLbl>
              <c:idx val="4"/>
              <c:layout>
                <c:manualLayout>
                  <c:x val="6.2507208279973343E-3"/>
                  <c:y val="8.117537615316386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58F-4860-A9F8-35DE2114858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'64【Q62】'!$C$35:$C$36</c:f>
              <c:strCache>
                <c:ptCount val="2"/>
                <c:pt idx="0">
                  <c:v>男性総合職(n=189)</c:v>
                </c:pt>
                <c:pt idx="1">
                  <c:v>女性総合職(n=202)</c:v>
                </c:pt>
              </c:strCache>
            </c:strRef>
          </c:cat>
          <c:val>
            <c:numRef>
              <c:f>'64【Q62】'!$E$35:$E$36</c:f>
              <c:numCache>
                <c:formatCode>0.0_ </c:formatCode>
                <c:ptCount val="2"/>
                <c:pt idx="0">
                  <c:v>35.449735449735449</c:v>
                </c:pt>
                <c:pt idx="1">
                  <c:v>33.168316831683171</c:v>
                </c:pt>
              </c:numCache>
            </c:numRef>
          </c:val>
          <c:extLst>
            <c:ext xmlns:c16="http://schemas.microsoft.com/office/drawing/2014/chart" uri="{C3380CC4-5D6E-409C-BE32-E72D297353CC}">
              <c16:uniqueId val="{00000007-C58F-4860-A9F8-35DE2114858E}"/>
            </c:ext>
          </c:extLst>
        </c:ser>
        <c:ser>
          <c:idx val="2"/>
          <c:order val="2"/>
          <c:tx>
            <c:strRef>
              <c:f>'64【Q62】'!$F$34</c:f>
              <c:strCache>
                <c:ptCount val="1"/>
                <c:pt idx="0">
                  <c:v>現在より責任が軽い仕事</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'64【Q62】'!$C$35:$C$36</c:f>
              <c:strCache>
                <c:ptCount val="2"/>
                <c:pt idx="0">
                  <c:v>男性総合職(n=189)</c:v>
                </c:pt>
                <c:pt idx="1">
                  <c:v>女性総合職(n=202)</c:v>
                </c:pt>
              </c:strCache>
            </c:strRef>
          </c:cat>
          <c:val>
            <c:numRef>
              <c:f>'64【Q62】'!$F$35:$F$36</c:f>
              <c:numCache>
                <c:formatCode>0.0_ </c:formatCode>
                <c:ptCount val="2"/>
                <c:pt idx="0">
                  <c:v>60.846560846560848</c:v>
                </c:pt>
                <c:pt idx="1">
                  <c:v>65.346534653465355</c:v>
                </c:pt>
              </c:numCache>
            </c:numRef>
          </c:val>
          <c:extLst>
            <c:ext xmlns:c16="http://schemas.microsoft.com/office/drawing/2014/chart" uri="{C3380CC4-5D6E-409C-BE32-E72D297353CC}">
              <c16:uniqueId val="{00000008-C58F-4860-A9F8-35DE2114858E}"/>
            </c:ext>
          </c:extLst>
        </c:ser>
        <c:dLbls>
          <c:showLegendKey val="0"/>
          <c:showVal val="0"/>
          <c:showCatName val="0"/>
          <c:showSerName val="0"/>
          <c:showPercent val="0"/>
          <c:showBubbleSize val="0"/>
        </c:dLbls>
        <c:gapWidth val="150"/>
        <c:overlap val="100"/>
        <c:axId val="428274008"/>
        <c:axId val="433532448"/>
      </c:barChart>
      <c:catAx>
        <c:axId val="42827400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33532448"/>
        <c:crosses val="autoZero"/>
        <c:auto val="1"/>
        <c:lblAlgn val="ctr"/>
        <c:lblOffset val="100"/>
        <c:noMultiLvlLbl val="0"/>
      </c:catAx>
      <c:valAx>
        <c:axId val="43353244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28274008"/>
        <c:crosses val="autoZero"/>
        <c:crossBetween val="between"/>
        <c:majorUnit val="0.2"/>
      </c:valAx>
      <c:spPr>
        <a:noFill/>
        <a:ln>
          <a:noFill/>
        </a:ln>
        <a:effectLst/>
      </c:spPr>
    </c:plotArea>
    <c:legend>
      <c:legendPos val="b"/>
      <c:layout>
        <c:manualLayout>
          <c:xMode val="edge"/>
          <c:yMode val="edge"/>
          <c:x val="1.5935185185185182E-3"/>
          <c:y val="0.8516322178477691"/>
          <c:w val="0.99840648148148148"/>
          <c:h val="0.1482086614173228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6405001340105367E-2"/>
          <c:y val="5.1368424837306297E-2"/>
          <c:w val="0.89105970563546566"/>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'79【Q62】'!$F$30:$H$30</c:f>
              <c:numCache>
                <c:formatCode>0.0_ </c:formatCode>
                <c:ptCount val="3"/>
                <c:pt idx="0">
                  <c:v>3.9225941422594142</c:v>
                </c:pt>
                <c:pt idx="1">
                  <c:v>35.564853556485353</c:v>
                </c:pt>
                <c:pt idx="2">
                  <c:v>60.512552301255226</c:v>
                </c:pt>
              </c:numCache>
            </c:numRef>
          </c:val>
          <c:extLst>
            <c:ext xmlns:c16="http://schemas.microsoft.com/office/drawing/2014/chart" uri="{C3380CC4-5D6E-409C-BE32-E72D297353CC}">
              <c16:uniqueId val="{00000000-463B-4F5C-A74D-ACB75838C85B}"/>
            </c:ext>
          </c:extLst>
        </c:ser>
        <c:dLbls>
          <c:showLegendKey val="0"/>
          <c:showVal val="0"/>
          <c:showCatName val="0"/>
          <c:showSerName val="0"/>
          <c:showPercent val="0"/>
          <c:showBubbleSize val="0"/>
        </c:dLbls>
        <c:gapWidth val="60"/>
        <c:overlap val="-50"/>
        <c:axId val="433535976"/>
        <c:axId val="433531664"/>
      </c:barChart>
      <c:catAx>
        <c:axId val="433535976"/>
        <c:scaling>
          <c:orientation val="minMax"/>
        </c:scaling>
        <c:delete val="1"/>
        <c:axPos val="b"/>
        <c:numFmt formatCode="General" sourceLinked="1"/>
        <c:majorTickMark val="out"/>
        <c:minorTickMark val="none"/>
        <c:tickLblPos val="nextTo"/>
        <c:crossAx val="433531664"/>
        <c:crosses val="autoZero"/>
        <c:auto val="1"/>
        <c:lblAlgn val="ctr"/>
        <c:lblOffset val="100"/>
        <c:noMultiLvlLbl val="0"/>
      </c:catAx>
      <c:valAx>
        <c:axId val="43353166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33535976"/>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6405001340105367E-2"/>
          <c:y val="5.1368424837306297E-2"/>
          <c:w val="0.89105970563546566"/>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'16【Q18】'!$F$30:$H$30</c:f>
              <c:numCache>
                <c:formatCode>0.0_ </c:formatCode>
                <c:ptCount val="3"/>
                <c:pt idx="0">
                  <c:v>30.303030303030305</c:v>
                </c:pt>
                <c:pt idx="1">
                  <c:v>45.050505050505052</c:v>
                </c:pt>
                <c:pt idx="2">
                  <c:v>24.646464646464647</c:v>
                </c:pt>
              </c:numCache>
            </c:numRef>
          </c:val>
          <c:extLst>
            <c:ext xmlns:c16="http://schemas.microsoft.com/office/drawing/2014/chart" uri="{C3380CC4-5D6E-409C-BE32-E72D297353CC}">
              <c16:uniqueId val="{00000005-4D0D-49B2-ABC1-91D4400F929A}"/>
            </c:ext>
          </c:extLst>
        </c:ser>
        <c:dLbls>
          <c:showLegendKey val="0"/>
          <c:showVal val="0"/>
          <c:showCatName val="0"/>
          <c:showSerName val="0"/>
          <c:showPercent val="0"/>
          <c:showBubbleSize val="0"/>
        </c:dLbls>
        <c:gapWidth val="60"/>
        <c:overlap val="-50"/>
        <c:axId val="407213232"/>
        <c:axId val="407210096"/>
      </c:barChart>
      <c:catAx>
        <c:axId val="407213232"/>
        <c:scaling>
          <c:orientation val="minMax"/>
        </c:scaling>
        <c:delete val="1"/>
        <c:axPos val="b"/>
        <c:numFmt formatCode="General" sourceLinked="1"/>
        <c:majorTickMark val="out"/>
        <c:minorTickMark val="none"/>
        <c:tickLblPos val="nextTo"/>
        <c:crossAx val="407210096"/>
        <c:crosses val="autoZero"/>
        <c:auto val="1"/>
        <c:lblAlgn val="ctr"/>
        <c:lblOffset val="100"/>
        <c:noMultiLvlLbl val="0"/>
      </c:catAx>
      <c:valAx>
        <c:axId val="407210096"/>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07213232"/>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63513826555157249"/>
          <c:w val="0.9375693739554638"/>
          <c:h val="0.28533683226687756"/>
        </c:manualLayout>
      </c:layout>
      <c:barChart>
        <c:barDir val="bar"/>
        <c:grouping val="percentStacked"/>
        <c:varyColors val="0"/>
        <c:ser>
          <c:idx val="0"/>
          <c:order val="0"/>
          <c:tx>
            <c:strRef>
              <c:f>'79【Q62】'!$F$28</c:f>
              <c:strCache>
                <c:ptCount val="1"/>
                <c:pt idx="0">
                  <c:v>現在より責任が重い仕事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'79【Q62】'!$F$30:$F$32</c:f>
              <c:numCache>
                <c:formatCode>"▽"0.0_ </c:formatCode>
                <c:ptCount val="3"/>
                <c:pt idx="0" formatCode="0.0_ ">
                  <c:v>3.9225941422594142</c:v>
                </c:pt>
                <c:pt idx="1">
                  <c:v>2.6954177897574128</c:v>
                </c:pt>
                <c:pt idx="2" formatCode="&quot;∴&quot;0.0_ ">
                  <c:v>4.700854700854701</c:v>
                </c:pt>
              </c:numCache>
            </c:numRef>
          </c:val>
          <c:extLst>
            <c:ext xmlns:c16="http://schemas.microsoft.com/office/drawing/2014/chart" uri="{C3380CC4-5D6E-409C-BE32-E72D297353CC}">
              <c16:uniqueId val="{00000000-2FCC-40F1-BF6C-9FA7F153A750}"/>
            </c:ext>
          </c:extLst>
        </c:ser>
        <c:ser>
          <c:idx val="1"/>
          <c:order val="1"/>
          <c:tx>
            <c:strRef>
              <c:f>'79【Q62】'!$G$28</c:f>
              <c:strCache>
                <c:ptCount val="1"/>
                <c:pt idx="0">
                  <c:v>現在と責任が同じくらいの仕事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'79【Q62】'!$G$30:$G$32</c:f>
              <c:numCache>
                <c:formatCode>"▲"0.0_ </c:formatCode>
                <c:ptCount val="3"/>
                <c:pt idx="0" formatCode="0.0_ ">
                  <c:v>35.564853556485353</c:v>
                </c:pt>
                <c:pt idx="1">
                  <c:v>46.091644204851754</c:v>
                </c:pt>
                <c:pt idx="2" formatCode="&quot;▼&quot;0.0_ ">
                  <c:v>28.888888888888886</c:v>
                </c:pt>
              </c:numCache>
            </c:numRef>
          </c:val>
          <c:extLst>
            <c:ext xmlns:c16="http://schemas.microsoft.com/office/drawing/2014/chart" uri="{C3380CC4-5D6E-409C-BE32-E72D297353CC}">
              <c16:uniqueId val="{00000001-2FCC-40F1-BF6C-9FA7F153A750}"/>
            </c:ext>
          </c:extLst>
        </c:ser>
        <c:ser>
          <c:idx val="2"/>
          <c:order val="2"/>
          <c:tx>
            <c:strRef>
              <c:f>'79【Q62】'!$H$28</c:f>
              <c:strCache>
                <c:ptCount val="1"/>
                <c:pt idx="0">
                  <c:v>現在より責任が軽い仕事</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'79【Q62】'!$H$30:$H$32</c:f>
              <c:numCache>
                <c:formatCode>"▼"0.0_ </c:formatCode>
                <c:ptCount val="3"/>
                <c:pt idx="0" formatCode="0.0_ ">
                  <c:v>60.512552301255226</c:v>
                </c:pt>
                <c:pt idx="1">
                  <c:v>51.212938005390839</c:v>
                </c:pt>
                <c:pt idx="2" formatCode="&quot;▲&quot;0.0_ ">
                  <c:v>66.410256410256409</c:v>
                </c:pt>
              </c:numCache>
            </c:numRef>
          </c:val>
          <c:extLst>
            <c:ext xmlns:c16="http://schemas.microsoft.com/office/drawing/2014/chart" uri="{C3380CC4-5D6E-409C-BE32-E72D297353CC}">
              <c16:uniqueId val="{00000002-2FCC-40F1-BF6C-9FA7F153A750}"/>
            </c:ext>
          </c:extLst>
        </c:ser>
        <c:dLbls>
          <c:showLegendKey val="0"/>
          <c:showVal val="0"/>
          <c:showCatName val="0"/>
          <c:showSerName val="0"/>
          <c:showPercent val="0"/>
          <c:showBubbleSize val="0"/>
        </c:dLbls>
        <c:gapWidth val="30"/>
        <c:overlap val="100"/>
        <c:axId val="433528920"/>
        <c:axId val="433529312"/>
      </c:barChart>
      <c:catAx>
        <c:axId val="433528920"/>
        <c:scaling>
          <c:orientation val="maxMin"/>
        </c:scaling>
        <c:delete val="1"/>
        <c:axPos val="l"/>
        <c:majorTickMark val="out"/>
        <c:minorTickMark val="none"/>
        <c:tickLblPos val="nextTo"/>
        <c:crossAx val="433529312"/>
        <c:crosses val="autoZero"/>
        <c:auto val="1"/>
        <c:lblAlgn val="ctr"/>
        <c:lblOffset val="100"/>
        <c:tickLblSkip val="3"/>
        <c:tickMarkSkip val="1"/>
        <c:noMultiLvlLbl val="0"/>
      </c:catAx>
      <c:valAx>
        <c:axId val="433529312"/>
        <c:scaling>
          <c:orientation val="minMax"/>
          <c:min val="0"/>
        </c:scaling>
        <c:delete val="1"/>
        <c:axPos val="t"/>
        <c:numFmt formatCode="0%" sourceLinked="1"/>
        <c:majorTickMark val="out"/>
        <c:minorTickMark val="none"/>
        <c:tickLblPos val="nextTo"/>
        <c:crossAx val="433528920"/>
        <c:crossesAt val="1"/>
        <c:crossBetween val="between"/>
      </c:valAx>
      <c:spPr>
        <a:noFill/>
        <a:ln w="25400">
          <a:noFill/>
        </a:ln>
      </c:spPr>
    </c:plotArea>
    <c:legend>
      <c:legendPos val="t"/>
      <c:layout>
        <c:manualLayout>
          <c:xMode val="edge"/>
          <c:yMode val="edge"/>
          <c:x val="6.5550097943808311E-2"/>
          <c:y val="0.41884983876679899"/>
          <c:w val="0.8256786372663043"/>
          <c:h val="0.14653981035460653"/>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2311111111111111"/>
          <c:w val="0.9375693739554638"/>
          <c:h val="0.6"/>
        </c:manualLayout>
      </c:layout>
      <c:barChart>
        <c:barDir val="bar"/>
        <c:grouping val="percentStacked"/>
        <c:varyColors val="0"/>
        <c:ser>
          <c:idx val="0"/>
          <c:order val="0"/>
          <c:tx>
            <c:strRef>
              <c:f>'79【Q62】'!$F$28</c:f>
              <c:strCache>
                <c:ptCount val="1"/>
                <c:pt idx="0">
                  <c:v>現在より責任が重い仕事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'79【Q62】'!$F$33:$F$35</c:f>
              <c:numCache>
                <c:formatCode>0.0_ </c:formatCode>
                <c:ptCount val="3"/>
                <c:pt idx="0">
                  <c:v>3.7037037037037033</c:v>
                </c:pt>
                <c:pt idx="1">
                  <c:v>3.5714285714285712</c:v>
                </c:pt>
                <c:pt idx="2">
                  <c:v>3.7593984962406015</c:v>
                </c:pt>
              </c:numCache>
            </c:numRef>
          </c:val>
          <c:extLst>
            <c:ext xmlns:c16="http://schemas.microsoft.com/office/drawing/2014/chart" uri="{C3380CC4-5D6E-409C-BE32-E72D297353CC}">
              <c16:uniqueId val="{00000000-95D7-4B89-AAE5-924B325BC932}"/>
            </c:ext>
          </c:extLst>
        </c:ser>
        <c:ser>
          <c:idx val="1"/>
          <c:order val="1"/>
          <c:tx>
            <c:strRef>
              <c:f>'79【Q62】'!$G$28</c:f>
              <c:strCache>
                <c:ptCount val="1"/>
                <c:pt idx="0">
                  <c:v>現在と責任が同じくらいの仕事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'79【Q62】'!$G$33:$G$35</c:f>
              <c:numCache>
                <c:formatCode>"▲"0.0_ </c:formatCode>
                <c:ptCount val="3"/>
                <c:pt idx="0" formatCode="0.0_ ">
                  <c:v>35.449735449735449</c:v>
                </c:pt>
                <c:pt idx="1">
                  <c:v>58.928571428571431</c:v>
                </c:pt>
                <c:pt idx="2" formatCode="&quot;▼&quot;0.0_ ">
                  <c:v>25.563909774436087</c:v>
                </c:pt>
              </c:numCache>
            </c:numRef>
          </c:val>
          <c:extLst>
            <c:ext xmlns:c16="http://schemas.microsoft.com/office/drawing/2014/chart" uri="{C3380CC4-5D6E-409C-BE32-E72D297353CC}">
              <c16:uniqueId val="{00000001-95D7-4B89-AAE5-924B325BC932}"/>
            </c:ext>
          </c:extLst>
        </c:ser>
        <c:ser>
          <c:idx val="2"/>
          <c:order val="2"/>
          <c:tx>
            <c:strRef>
              <c:f>'79【Q62】'!$H$28</c:f>
              <c:strCache>
                <c:ptCount val="1"/>
                <c:pt idx="0">
                  <c:v>現在より責任が軽い仕事</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'79【Q62】'!$H$33:$H$35</c:f>
              <c:numCache>
                <c:formatCode>"▼"0.0_ </c:formatCode>
                <c:ptCount val="3"/>
                <c:pt idx="0" formatCode="0.0_ ">
                  <c:v>60.846560846560848</c:v>
                </c:pt>
                <c:pt idx="1">
                  <c:v>37.5</c:v>
                </c:pt>
                <c:pt idx="2" formatCode="&quot;▲&quot;0.0_ ">
                  <c:v>70.676691729323309</c:v>
                </c:pt>
              </c:numCache>
            </c:numRef>
          </c:val>
          <c:extLst>
            <c:ext xmlns:c16="http://schemas.microsoft.com/office/drawing/2014/chart" uri="{C3380CC4-5D6E-409C-BE32-E72D297353CC}">
              <c16:uniqueId val="{00000002-95D7-4B89-AAE5-924B325BC932}"/>
            </c:ext>
          </c:extLst>
        </c:ser>
        <c:dLbls>
          <c:showLegendKey val="0"/>
          <c:showVal val="0"/>
          <c:showCatName val="0"/>
          <c:showSerName val="0"/>
          <c:showPercent val="0"/>
          <c:showBubbleSize val="0"/>
        </c:dLbls>
        <c:gapWidth val="30"/>
        <c:overlap val="100"/>
        <c:axId val="433533624"/>
        <c:axId val="433532840"/>
      </c:barChart>
      <c:catAx>
        <c:axId val="433533624"/>
        <c:scaling>
          <c:orientation val="maxMin"/>
        </c:scaling>
        <c:delete val="1"/>
        <c:axPos val="l"/>
        <c:majorTickMark val="out"/>
        <c:minorTickMark val="none"/>
        <c:tickLblPos val="nextTo"/>
        <c:crossAx val="433532840"/>
        <c:crosses val="autoZero"/>
        <c:auto val="1"/>
        <c:lblAlgn val="ctr"/>
        <c:lblOffset val="100"/>
        <c:tickLblSkip val="3"/>
        <c:tickMarkSkip val="1"/>
        <c:noMultiLvlLbl val="0"/>
      </c:catAx>
      <c:valAx>
        <c:axId val="433532840"/>
        <c:scaling>
          <c:orientation val="minMax"/>
          <c:min val="0"/>
        </c:scaling>
        <c:delete val="1"/>
        <c:axPos val="t"/>
        <c:numFmt formatCode="0%" sourceLinked="1"/>
        <c:majorTickMark val="out"/>
        <c:minorTickMark val="none"/>
        <c:tickLblPos val="nextTo"/>
        <c:crossAx val="433533624"/>
        <c:crossesAt val="1"/>
        <c:crossBetween val="between"/>
      </c:valAx>
      <c:spPr>
        <a:noFill/>
        <a:ln w="25400">
          <a:noFill/>
        </a:ln>
      </c:spPr>
    </c:plotArea>
    <c:plotVisOnly val="1"/>
    <c:dispBlanksAs val="gap"/>
    <c:showDLblsOverMax val="0"/>
  </c:chart>
  <c:spPr>
    <a:noFill/>
    <a:ln w="25400">
      <a:noFill/>
    </a:ln>
  </c:sp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2311111111111111"/>
          <c:w val="0.9375693739554638"/>
          <c:h val="0.6"/>
        </c:manualLayout>
      </c:layout>
      <c:barChart>
        <c:barDir val="bar"/>
        <c:grouping val="percentStacked"/>
        <c:varyColors val="0"/>
        <c:ser>
          <c:idx val="0"/>
          <c:order val="0"/>
          <c:tx>
            <c:strRef>
              <c:f>'79【Q62】'!$F$28</c:f>
              <c:strCache>
                <c:ptCount val="1"/>
                <c:pt idx="0">
                  <c:v>現在より責任が重い仕事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'79【Q62】'!$F$36:$F$38</c:f>
              <c:numCache>
                <c:formatCode>0.0_ </c:formatCode>
                <c:ptCount val="3"/>
                <c:pt idx="0">
                  <c:v>1.4851485148514851</c:v>
                </c:pt>
                <c:pt idx="1">
                  <c:v>2.197802197802198</c:v>
                </c:pt>
                <c:pt idx="2">
                  <c:v>0.90090090090090091</c:v>
                </c:pt>
              </c:numCache>
            </c:numRef>
          </c:val>
          <c:extLst>
            <c:ext xmlns:c16="http://schemas.microsoft.com/office/drawing/2014/chart" uri="{C3380CC4-5D6E-409C-BE32-E72D297353CC}">
              <c16:uniqueId val="{00000000-018C-44B4-9521-E79D8701A435}"/>
            </c:ext>
          </c:extLst>
        </c:ser>
        <c:ser>
          <c:idx val="1"/>
          <c:order val="1"/>
          <c:tx>
            <c:strRef>
              <c:f>'79【Q62】'!$G$28</c:f>
              <c:strCache>
                <c:ptCount val="1"/>
                <c:pt idx="0">
                  <c:v>現在と責任が同じくらいの仕事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'79【Q62】'!$G$36:$G$38</c:f>
              <c:numCache>
                <c:formatCode>"▲"0.0_ </c:formatCode>
                <c:ptCount val="3"/>
                <c:pt idx="0" formatCode="0.0_ ">
                  <c:v>33.168316831683171</c:v>
                </c:pt>
                <c:pt idx="1">
                  <c:v>45.054945054945058</c:v>
                </c:pt>
                <c:pt idx="2" formatCode="&quot;▼&quot;0.0_ ">
                  <c:v>23.423423423423422</c:v>
                </c:pt>
              </c:numCache>
            </c:numRef>
          </c:val>
          <c:extLst>
            <c:ext xmlns:c16="http://schemas.microsoft.com/office/drawing/2014/chart" uri="{C3380CC4-5D6E-409C-BE32-E72D297353CC}">
              <c16:uniqueId val="{00000001-018C-44B4-9521-E79D8701A435}"/>
            </c:ext>
          </c:extLst>
        </c:ser>
        <c:ser>
          <c:idx val="2"/>
          <c:order val="2"/>
          <c:tx>
            <c:strRef>
              <c:f>'79【Q62】'!$H$28</c:f>
              <c:strCache>
                <c:ptCount val="1"/>
                <c:pt idx="0">
                  <c:v>現在より責任が軽い仕事</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'79【Q62】'!$H$36:$H$38</c:f>
              <c:numCache>
                <c:formatCode>"▼"0.0_ </c:formatCode>
                <c:ptCount val="3"/>
                <c:pt idx="0" formatCode="0.0_ ">
                  <c:v>65.346534653465355</c:v>
                </c:pt>
                <c:pt idx="1">
                  <c:v>52.747252747252752</c:v>
                </c:pt>
                <c:pt idx="2" formatCode="&quot;▲&quot;0.0_ ">
                  <c:v>75.675675675675677</c:v>
                </c:pt>
              </c:numCache>
            </c:numRef>
          </c:val>
          <c:extLst>
            <c:ext xmlns:c16="http://schemas.microsoft.com/office/drawing/2014/chart" uri="{C3380CC4-5D6E-409C-BE32-E72D297353CC}">
              <c16:uniqueId val="{00000002-018C-44B4-9521-E79D8701A435}"/>
            </c:ext>
          </c:extLst>
        </c:ser>
        <c:dLbls>
          <c:showLegendKey val="0"/>
          <c:showVal val="0"/>
          <c:showCatName val="0"/>
          <c:showSerName val="0"/>
          <c:showPercent val="0"/>
          <c:showBubbleSize val="0"/>
        </c:dLbls>
        <c:gapWidth val="30"/>
        <c:overlap val="100"/>
        <c:axId val="433529704"/>
        <c:axId val="433527352"/>
      </c:barChart>
      <c:catAx>
        <c:axId val="433529704"/>
        <c:scaling>
          <c:orientation val="maxMin"/>
        </c:scaling>
        <c:delete val="1"/>
        <c:axPos val="l"/>
        <c:majorTickMark val="out"/>
        <c:minorTickMark val="none"/>
        <c:tickLblPos val="nextTo"/>
        <c:crossAx val="433527352"/>
        <c:crosses val="autoZero"/>
        <c:auto val="1"/>
        <c:lblAlgn val="ctr"/>
        <c:lblOffset val="100"/>
        <c:tickLblSkip val="3"/>
        <c:tickMarkSkip val="1"/>
        <c:noMultiLvlLbl val="0"/>
      </c:catAx>
      <c:valAx>
        <c:axId val="433527352"/>
        <c:scaling>
          <c:orientation val="minMax"/>
          <c:min val="0"/>
        </c:scaling>
        <c:delete val="1"/>
        <c:axPos val="t"/>
        <c:numFmt formatCode="0%" sourceLinked="1"/>
        <c:majorTickMark val="out"/>
        <c:minorTickMark val="none"/>
        <c:tickLblPos val="nextTo"/>
        <c:crossAx val="433529704"/>
        <c:crossesAt val="1"/>
        <c:crossBetween val="between"/>
      </c:valAx>
      <c:spPr>
        <a:noFill/>
        <a:ln w="25400">
          <a:noFill/>
        </a:ln>
      </c:spPr>
    </c:plotArea>
    <c:plotVisOnly val="1"/>
    <c:dispBlanksAs val="gap"/>
    <c:showDLblsOverMax val="0"/>
  </c:chart>
  <c:spPr>
    <a:noFill/>
    <a:ln w="25400">
      <a:noFill/>
    </a:ln>
  </c:sp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6683870370370373"/>
          <c:y val="9.6646691626960421E-2"/>
          <c:w val="0.49788351851851853"/>
          <c:h val="0.78531069052654301"/>
        </c:manualLayout>
      </c:layout>
      <c:barChart>
        <c:barDir val="bar"/>
        <c:grouping val="percentStacked"/>
        <c:varyColors val="0"/>
        <c:ser>
          <c:idx val="0"/>
          <c:order val="0"/>
          <c:tx>
            <c:strRef>
              <c:f>'79【Q62】'!$N$40</c:f>
              <c:strCache>
                <c:ptCount val="1"/>
                <c:pt idx="0">
                  <c:v>現在より責任が重い仕事</c:v>
                </c:pt>
              </c:strCache>
            </c:strRef>
          </c:tx>
          <c:spPr>
            <a:solidFill>
              <a:srgbClr val="5B9BD5"/>
            </a:solidFill>
            <a:ln>
              <a:solidFill>
                <a:schemeClr val="accent1"/>
              </a:solidFill>
            </a:ln>
            <a:effectLst/>
          </c:spPr>
          <c:invertIfNegative val="0"/>
          <c:dLbls>
            <c:dLbl>
              <c:idx val="3"/>
              <c:layout>
                <c:manualLayout>
                  <c:x val="0"/>
                  <c:y val="5.76461096251981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71-494A-B5E7-5291F46D9B8F}"/>
                </c:ext>
              </c:extLst>
            </c:dLbl>
            <c:dLbl>
              <c:idx val="4"/>
              <c:layout>
                <c:manualLayout>
                  <c:x val="-4.3116785861827708E-17"/>
                  <c:y val="5.76461096251981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71-494A-B5E7-5291F46D9B8F}"/>
                </c:ext>
              </c:extLst>
            </c:dLbl>
            <c:dLbl>
              <c:idx val="5"/>
              <c:layout>
                <c:manualLayout>
                  <c:x val="4.7037037037036171E-3"/>
                  <c:y val="3.36272755366780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F71-494A-B5E7-5291F46D9B8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'79【Q62】'!$M$41:$M$47</c:f>
              <c:strCache>
                <c:ptCount val="7"/>
                <c:pt idx="0">
                  <c:v>男性総合職 全体(n=189)</c:v>
                </c:pt>
                <c:pt idx="1">
                  <c:v>モチベーション高い・同程度(n=56)</c:v>
                </c:pt>
                <c:pt idx="2">
                  <c:v>低い(n=133)</c:v>
                </c:pt>
                <c:pt idx="4">
                  <c:v>女性総合職 全体(n=202)</c:v>
                </c:pt>
                <c:pt idx="5">
                  <c:v>モチベーション高い・同程度(n=91)</c:v>
                </c:pt>
                <c:pt idx="6">
                  <c:v>低い(n=111)</c:v>
                </c:pt>
              </c:strCache>
            </c:strRef>
          </c:cat>
          <c:val>
            <c:numRef>
              <c:f>'79【Q62】'!$N$41:$N$47</c:f>
              <c:numCache>
                <c:formatCode>0.0_ </c:formatCode>
                <c:ptCount val="7"/>
                <c:pt idx="0">
                  <c:v>3.7037037037037033</c:v>
                </c:pt>
                <c:pt idx="1">
                  <c:v>3.5714285714285712</c:v>
                </c:pt>
                <c:pt idx="2">
                  <c:v>3.7593984962406015</c:v>
                </c:pt>
                <c:pt idx="4">
                  <c:v>1.4851485148514851</c:v>
                </c:pt>
                <c:pt idx="5">
                  <c:v>2.197802197802198</c:v>
                </c:pt>
                <c:pt idx="6">
                  <c:v>0.90090090090090091</c:v>
                </c:pt>
              </c:numCache>
            </c:numRef>
          </c:val>
          <c:extLst>
            <c:ext xmlns:c16="http://schemas.microsoft.com/office/drawing/2014/chart" uri="{C3380CC4-5D6E-409C-BE32-E72D297353CC}">
              <c16:uniqueId val="{00000003-6F71-494A-B5E7-5291F46D9B8F}"/>
            </c:ext>
          </c:extLst>
        </c:ser>
        <c:ser>
          <c:idx val="1"/>
          <c:order val="1"/>
          <c:tx>
            <c:strRef>
              <c:f>'79【Q62】'!$O$40</c:f>
              <c:strCache>
                <c:ptCount val="1"/>
                <c:pt idx="0">
                  <c:v>現在と責任が同じくらいの仕事</c:v>
                </c:pt>
              </c:strCache>
            </c:strRef>
          </c:tx>
          <c:spPr>
            <a:solidFill>
              <a:schemeClr val="accent1">
                <a:lumMod val="20000"/>
                <a:lumOff val="80000"/>
              </a:schemeClr>
            </a:solidFill>
            <a:ln>
              <a:solidFill>
                <a:schemeClr val="accent1"/>
              </a:solidFill>
            </a:ln>
            <a:effectLst/>
          </c:spPr>
          <c:invertIfNegative val="0"/>
          <c:dLbls>
            <c:dLbl>
              <c:idx val="2"/>
              <c:layout>
                <c:manualLayout>
                  <c:x val="0"/>
                  <c:y val="-3.4358830879762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F71-494A-B5E7-5291F46D9B8F}"/>
                </c:ext>
              </c:extLst>
            </c:dLbl>
            <c:dLbl>
              <c:idx val="4"/>
              <c:layout>
                <c:manualLayout>
                  <c:x val="6.2507208279973343E-3"/>
                  <c:y val="8.117537615316386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71-494A-B5E7-5291F46D9B8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'79【Q62】'!$M$41:$M$47</c:f>
              <c:strCache>
                <c:ptCount val="7"/>
                <c:pt idx="0">
                  <c:v>男性総合職 全体(n=189)</c:v>
                </c:pt>
                <c:pt idx="1">
                  <c:v>モチベーション高い・同程度(n=56)</c:v>
                </c:pt>
                <c:pt idx="2">
                  <c:v>低い(n=133)</c:v>
                </c:pt>
                <c:pt idx="4">
                  <c:v>女性総合職 全体(n=202)</c:v>
                </c:pt>
                <c:pt idx="5">
                  <c:v>モチベーション高い・同程度(n=91)</c:v>
                </c:pt>
                <c:pt idx="6">
                  <c:v>低い(n=111)</c:v>
                </c:pt>
              </c:strCache>
            </c:strRef>
          </c:cat>
          <c:val>
            <c:numRef>
              <c:f>'79【Q62】'!$O$41:$O$47</c:f>
              <c:numCache>
                <c:formatCode>0.0_ </c:formatCode>
                <c:ptCount val="7"/>
                <c:pt idx="0">
                  <c:v>35.449735449735449</c:v>
                </c:pt>
                <c:pt idx="1">
                  <c:v>58.928571428571431</c:v>
                </c:pt>
                <c:pt idx="2">
                  <c:v>25.563909774436087</c:v>
                </c:pt>
                <c:pt idx="4">
                  <c:v>33.168316831683171</c:v>
                </c:pt>
                <c:pt idx="5">
                  <c:v>45.054945054945058</c:v>
                </c:pt>
                <c:pt idx="6">
                  <c:v>23.423423423423422</c:v>
                </c:pt>
              </c:numCache>
            </c:numRef>
          </c:val>
          <c:extLst>
            <c:ext xmlns:c16="http://schemas.microsoft.com/office/drawing/2014/chart" uri="{C3380CC4-5D6E-409C-BE32-E72D297353CC}">
              <c16:uniqueId val="{00000006-6F71-494A-B5E7-5291F46D9B8F}"/>
            </c:ext>
          </c:extLst>
        </c:ser>
        <c:ser>
          <c:idx val="2"/>
          <c:order val="2"/>
          <c:tx>
            <c:strRef>
              <c:f>'79【Q62】'!$P$40</c:f>
              <c:strCache>
                <c:ptCount val="1"/>
                <c:pt idx="0">
                  <c:v>現在より責任が軽い仕事</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'79【Q62】'!$M$41:$M$47</c:f>
              <c:strCache>
                <c:ptCount val="7"/>
                <c:pt idx="0">
                  <c:v>男性総合職 全体(n=189)</c:v>
                </c:pt>
                <c:pt idx="1">
                  <c:v>モチベーション高い・同程度(n=56)</c:v>
                </c:pt>
                <c:pt idx="2">
                  <c:v>低い(n=133)</c:v>
                </c:pt>
                <c:pt idx="4">
                  <c:v>女性総合職 全体(n=202)</c:v>
                </c:pt>
                <c:pt idx="5">
                  <c:v>モチベーション高い・同程度(n=91)</c:v>
                </c:pt>
                <c:pt idx="6">
                  <c:v>低い(n=111)</c:v>
                </c:pt>
              </c:strCache>
            </c:strRef>
          </c:cat>
          <c:val>
            <c:numRef>
              <c:f>'79【Q62】'!$P$41:$P$47</c:f>
              <c:numCache>
                <c:formatCode>0.0_ </c:formatCode>
                <c:ptCount val="7"/>
                <c:pt idx="0">
                  <c:v>60.846560846560848</c:v>
                </c:pt>
                <c:pt idx="1">
                  <c:v>37.5</c:v>
                </c:pt>
                <c:pt idx="2">
                  <c:v>70.676691729323309</c:v>
                </c:pt>
                <c:pt idx="4">
                  <c:v>65.346534653465355</c:v>
                </c:pt>
                <c:pt idx="5">
                  <c:v>52.747252747252752</c:v>
                </c:pt>
                <c:pt idx="6">
                  <c:v>75.675675675675677</c:v>
                </c:pt>
              </c:numCache>
            </c:numRef>
          </c:val>
          <c:extLst>
            <c:ext xmlns:c16="http://schemas.microsoft.com/office/drawing/2014/chart" uri="{C3380CC4-5D6E-409C-BE32-E72D297353CC}">
              <c16:uniqueId val="{00000007-6F71-494A-B5E7-5291F46D9B8F}"/>
            </c:ext>
          </c:extLst>
        </c:ser>
        <c:dLbls>
          <c:showLegendKey val="0"/>
          <c:showVal val="0"/>
          <c:showCatName val="0"/>
          <c:showSerName val="0"/>
          <c:showPercent val="0"/>
          <c:showBubbleSize val="0"/>
        </c:dLbls>
        <c:gapWidth val="150"/>
        <c:overlap val="100"/>
        <c:axId val="433534016"/>
        <c:axId val="433535192"/>
      </c:barChart>
      <c:catAx>
        <c:axId val="43353401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33535192"/>
        <c:crosses val="autoZero"/>
        <c:auto val="1"/>
        <c:lblAlgn val="ctr"/>
        <c:lblOffset val="100"/>
        <c:noMultiLvlLbl val="0"/>
      </c:catAx>
      <c:valAx>
        <c:axId val="43353519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33534016"/>
        <c:crosses val="autoZero"/>
        <c:crossBetween val="between"/>
        <c:majorUnit val="0.2"/>
      </c:valAx>
      <c:spPr>
        <a:noFill/>
        <a:ln>
          <a:noFill/>
        </a:ln>
        <a:effectLst/>
      </c:spPr>
    </c:plotArea>
    <c:legend>
      <c:legendPos val="b"/>
      <c:layout>
        <c:manualLayout>
          <c:xMode val="edge"/>
          <c:yMode val="edge"/>
          <c:x val="0.16622314814814815"/>
          <c:y val="0.89742926341964746"/>
          <c:w val="0.83142499999999997"/>
          <c:h val="8.80001269608224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6405001340105367E-2"/>
          <c:y val="5.1368424837306297E-2"/>
          <c:w val="0.89105970563546566"/>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'65【Q63】'!$F$30:$H$30</c:f>
              <c:numCache>
                <c:formatCode>0.0_ </c:formatCode>
                <c:ptCount val="3"/>
                <c:pt idx="0">
                  <c:v>2.8132992327365729</c:v>
                </c:pt>
                <c:pt idx="1">
                  <c:v>36.828644501278774</c:v>
                </c:pt>
                <c:pt idx="2">
                  <c:v>60.358056265984651</c:v>
                </c:pt>
              </c:numCache>
            </c:numRef>
          </c:val>
          <c:extLst>
            <c:ext xmlns:c16="http://schemas.microsoft.com/office/drawing/2014/chart" uri="{C3380CC4-5D6E-409C-BE32-E72D297353CC}">
              <c16:uniqueId val="{00000005-A4EE-4210-AB3A-D336EADE924A}"/>
            </c:ext>
          </c:extLst>
        </c:ser>
        <c:dLbls>
          <c:showLegendKey val="0"/>
          <c:showVal val="0"/>
          <c:showCatName val="0"/>
          <c:showSerName val="0"/>
          <c:showPercent val="0"/>
          <c:showBubbleSize val="0"/>
        </c:dLbls>
        <c:gapWidth val="60"/>
        <c:overlap val="-50"/>
        <c:axId val="433534408"/>
        <c:axId val="433534800"/>
      </c:barChart>
      <c:catAx>
        <c:axId val="433534408"/>
        <c:scaling>
          <c:orientation val="minMax"/>
        </c:scaling>
        <c:delete val="1"/>
        <c:axPos val="b"/>
        <c:numFmt formatCode="General" sourceLinked="1"/>
        <c:majorTickMark val="out"/>
        <c:minorTickMark val="none"/>
        <c:tickLblPos val="nextTo"/>
        <c:crossAx val="433534800"/>
        <c:crosses val="autoZero"/>
        <c:auto val="1"/>
        <c:lblAlgn val="ctr"/>
        <c:lblOffset val="100"/>
        <c:noMultiLvlLbl val="0"/>
      </c:catAx>
      <c:valAx>
        <c:axId val="433534800"/>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3353440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63513826555157249"/>
          <c:w val="0.9375693739554638"/>
          <c:h val="0.28533683226687756"/>
        </c:manualLayout>
      </c:layout>
      <c:barChart>
        <c:barDir val="bar"/>
        <c:grouping val="percentStacked"/>
        <c:varyColors val="0"/>
        <c:ser>
          <c:idx val="0"/>
          <c:order val="0"/>
          <c:tx>
            <c:strRef>
              <c:f>'65【Q63】'!$F$28</c:f>
              <c:strCache>
                <c:ptCount val="1"/>
                <c:pt idx="0">
                  <c:v>現在より難しい仕事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'65【Q63】'!$F$30:$F$32</c:f>
              <c:numCache>
                <c:formatCode>0.0_ </c:formatCode>
                <c:ptCount val="3"/>
                <c:pt idx="0">
                  <c:v>2.8132992327365729</c:v>
                </c:pt>
                <c:pt idx="1">
                  <c:v>4.2328042328042326</c:v>
                </c:pt>
                <c:pt idx="2">
                  <c:v>1.4851485148514851</c:v>
                </c:pt>
              </c:numCache>
            </c:numRef>
          </c:val>
          <c:extLst>
            <c:ext xmlns:c16="http://schemas.microsoft.com/office/drawing/2014/chart" uri="{C3380CC4-5D6E-409C-BE32-E72D297353CC}">
              <c16:uniqueId val="{00000001-F063-4153-BAC3-9C4A69CC8B24}"/>
            </c:ext>
          </c:extLst>
        </c:ser>
        <c:ser>
          <c:idx val="1"/>
          <c:order val="1"/>
          <c:tx>
            <c:strRef>
              <c:f>'65【Q63】'!$G$28</c:f>
              <c:strCache>
                <c:ptCount val="1"/>
                <c:pt idx="0">
                  <c:v>現在と同じくらい難しい仕事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'65【Q63】'!$G$30:$G$32</c:f>
              <c:numCache>
                <c:formatCode>0.0_ </c:formatCode>
                <c:ptCount val="3"/>
                <c:pt idx="0">
                  <c:v>36.828644501278774</c:v>
                </c:pt>
                <c:pt idx="1">
                  <c:v>39.682539682539684</c:v>
                </c:pt>
                <c:pt idx="2">
                  <c:v>34.158415841584159</c:v>
                </c:pt>
              </c:numCache>
            </c:numRef>
          </c:val>
          <c:extLst>
            <c:ext xmlns:c16="http://schemas.microsoft.com/office/drawing/2014/chart" uri="{C3380CC4-5D6E-409C-BE32-E72D297353CC}">
              <c16:uniqueId val="{00000002-F063-4153-BAC3-9C4A69CC8B24}"/>
            </c:ext>
          </c:extLst>
        </c:ser>
        <c:ser>
          <c:idx val="2"/>
          <c:order val="2"/>
          <c:tx>
            <c:strRef>
              <c:f>'65【Q63】'!$H$28</c:f>
              <c:strCache>
                <c:ptCount val="1"/>
                <c:pt idx="0">
                  <c:v>現在より難しくない仕事</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'65【Q63】'!$H$30:$H$32</c:f>
              <c:numCache>
                <c:formatCode>0.0_ </c:formatCode>
                <c:ptCount val="3"/>
                <c:pt idx="0">
                  <c:v>60.358056265984651</c:v>
                </c:pt>
                <c:pt idx="1">
                  <c:v>56.084656084656082</c:v>
                </c:pt>
                <c:pt idx="2">
                  <c:v>64.356435643564353</c:v>
                </c:pt>
              </c:numCache>
            </c:numRef>
          </c:val>
          <c:extLst>
            <c:ext xmlns:c16="http://schemas.microsoft.com/office/drawing/2014/chart" uri="{C3380CC4-5D6E-409C-BE32-E72D297353CC}">
              <c16:uniqueId val="{00000003-F063-4153-BAC3-9C4A69CC8B24}"/>
            </c:ext>
          </c:extLst>
        </c:ser>
        <c:dLbls>
          <c:showLegendKey val="0"/>
          <c:showVal val="0"/>
          <c:showCatName val="0"/>
          <c:showSerName val="0"/>
          <c:showPercent val="0"/>
          <c:showBubbleSize val="0"/>
        </c:dLbls>
        <c:gapWidth val="30"/>
        <c:overlap val="100"/>
        <c:axId val="433524216"/>
        <c:axId val="433528136"/>
      </c:barChart>
      <c:catAx>
        <c:axId val="433524216"/>
        <c:scaling>
          <c:orientation val="maxMin"/>
        </c:scaling>
        <c:delete val="1"/>
        <c:axPos val="l"/>
        <c:majorTickMark val="out"/>
        <c:minorTickMark val="none"/>
        <c:tickLblPos val="nextTo"/>
        <c:crossAx val="433528136"/>
        <c:crosses val="autoZero"/>
        <c:auto val="1"/>
        <c:lblAlgn val="ctr"/>
        <c:lblOffset val="100"/>
        <c:tickLblSkip val="3"/>
        <c:tickMarkSkip val="1"/>
        <c:noMultiLvlLbl val="0"/>
      </c:catAx>
      <c:valAx>
        <c:axId val="433528136"/>
        <c:scaling>
          <c:orientation val="minMax"/>
          <c:min val="0"/>
        </c:scaling>
        <c:delete val="1"/>
        <c:axPos val="t"/>
        <c:numFmt formatCode="0%" sourceLinked="1"/>
        <c:majorTickMark val="out"/>
        <c:minorTickMark val="none"/>
        <c:tickLblPos val="nextTo"/>
        <c:crossAx val="433524216"/>
        <c:crossesAt val="1"/>
        <c:crossBetween val="between"/>
      </c:valAx>
      <c:spPr>
        <a:noFill/>
        <a:ln w="25400">
          <a:noFill/>
        </a:ln>
      </c:spPr>
    </c:plotArea>
    <c:legend>
      <c:legendPos val="t"/>
      <c:layout>
        <c:manualLayout>
          <c:xMode val="edge"/>
          <c:yMode val="edge"/>
          <c:x val="0.10364393318505633"/>
          <c:y val="0.41884983876679899"/>
          <c:w val="0.75535063701549587"/>
          <c:h val="0.14642376672292942"/>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825722222222222"/>
          <c:y val="0.2257572615268375"/>
          <c:w val="0.76646500000000006"/>
          <c:h val="0.61850672921203986"/>
        </c:manualLayout>
      </c:layout>
      <c:barChart>
        <c:barDir val="bar"/>
        <c:grouping val="percentStacked"/>
        <c:varyColors val="0"/>
        <c:ser>
          <c:idx val="0"/>
          <c:order val="0"/>
          <c:tx>
            <c:strRef>
              <c:f>'65【Q63】'!$D$34</c:f>
              <c:strCache>
                <c:ptCount val="1"/>
                <c:pt idx="0">
                  <c:v>現在より難しい仕事</c:v>
                </c:pt>
              </c:strCache>
            </c:strRef>
          </c:tx>
          <c:spPr>
            <a:solidFill>
              <a:srgbClr val="5B9BD5"/>
            </a:solidFill>
            <a:ln>
              <a:solidFill>
                <a:schemeClr val="accent1"/>
              </a:solidFill>
            </a:ln>
            <a:effectLst/>
          </c:spPr>
          <c:invertIfNegative val="0"/>
          <c:dLbls>
            <c:dLbl>
              <c:idx val="1"/>
              <c:layout>
                <c:manualLayout>
                  <c:x val="-2.1558392930913854E-17"/>
                  <c:y val="0.1065825282477989"/>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BF7-46C7-99D6-868205C4F50D}"/>
                </c:ext>
              </c:extLst>
            </c:dLbl>
            <c:dLbl>
              <c:idx val="2"/>
              <c:layout>
                <c:manualLayout>
                  <c:x val="-3.1735185185185187E-3"/>
                  <c:y val="4.573303849810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BF7-46C7-99D6-868205C4F50D}"/>
                </c:ext>
              </c:extLst>
            </c:dLbl>
            <c:dLbl>
              <c:idx val="4"/>
              <c:layout>
                <c:manualLayout>
                  <c:x val="-2.0835185185185184E-3"/>
                  <c:y val="-2.94734649259967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BF7-46C7-99D6-868205C4F50D}"/>
                </c:ext>
              </c:extLst>
            </c:dLbl>
            <c:dLbl>
              <c:idx val="5"/>
              <c:layout>
                <c:manualLayout>
                  <c:x val="0"/>
                  <c:y val="4.9844204155842287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BF7-46C7-99D6-868205C4F50D}"/>
                </c:ext>
              </c:extLst>
            </c:dLbl>
            <c:dLbl>
              <c:idx val="6"/>
              <c:layout>
                <c:manualLayout>
                  <c:x val="4.7037037037036605E-3"/>
                  <c:y val="4.123709108580724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BF7-46C7-99D6-868205C4F50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'65【Q63】'!$C$35:$C$36</c:f>
              <c:strCache>
                <c:ptCount val="2"/>
                <c:pt idx="0">
                  <c:v>男性総合職(n=189)</c:v>
                </c:pt>
                <c:pt idx="1">
                  <c:v>女性総合職(n=202)</c:v>
                </c:pt>
              </c:strCache>
            </c:strRef>
          </c:cat>
          <c:val>
            <c:numRef>
              <c:f>'65【Q63】'!$D$35:$D$36</c:f>
              <c:numCache>
                <c:formatCode>0.0_ </c:formatCode>
                <c:ptCount val="2"/>
                <c:pt idx="0">
                  <c:v>4.2328042328042326</c:v>
                </c:pt>
                <c:pt idx="1">
                  <c:v>1.4851485148514851</c:v>
                </c:pt>
              </c:numCache>
            </c:numRef>
          </c:val>
          <c:extLst>
            <c:ext xmlns:c16="http://schemas.microsoft.com/office/drawing/2014/chart" uri="{C3380CC4-5D6E-409C-BE32-E72D297353CC}">
              <c16:uniqueId val="{00000005-DBF7-46C7-99D6-868205C4F50D}"/>
            </c:ext>
          </c:extLst>
        </c:ser>
        <c:ser>
          <c:idx val="1"/>
          <c:order val="1"/>
          <c:tx>
            <c:strRef>
              <c:f>'65【Q63】'!$E$34</c:f>
              <c:strCache>
                <c:ptCount val="1"/>
                <c:pt idx="0">
                  <c:v>現在と同じくらい難しい仕事</c:v>
                </c:pt>
              </c:strCache>
            </c:strRef>
          </c:tx>
          <c:spPr>
            <a:solidFill>
              <a:schemeClr val="accent1">
                <a:lumMod val="20000"/>
                <a:lumOff val="80000"/>
              </a:schemeClr>
            </a:solidFill>
            <a:ln>
              <a:solidFill>
                <a:schemeClr val="accent1"/>
              </a:solidFill>
            </a:ln>
            <a:effectLst/>
          </c:spPr>
          <c:invertIfNegative val="0"/>
          <c:dLbls>
            <c:dLbl>
              <c:idx val="2"/>
              <c:layout>
                <c:manualLayout>
                  <c:x val="0"/>
                  <c:y val="-3.4358830879762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BF7-46C7-99D6-868205C4F50D}"/>
                </c:ext>
              </c:extLst>
            </c:dLbl>
            <c:dLbl>
              <c:idx val="4"/>
              <c:layout>
                <c:manualLayout>
                  <c:x val="6.2507208279973343E-3"/>
                  <c:y val="8.117537615316386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BF7-46C7-99D6-868205C4F50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'65【Q63】'!$C$35:$C$36</c:f>
              <c:strCache>
                <c:ptCount val="2"/>
                <c:pt idx="0">
                  <c:v>男性総合職(n=189)</c:v>
                </c:pt>
                <c:pt idx="1">
                  <c:v>女性総合職(n=202)</c:v>
                </c:pt>
              </c:strCache>
            </c:strRef>
          </c:cat>
          <c:val>
            <c:numRef>
              <c:f>'65【Q63】'!$E$35:$E$36</c:f>
              <c:numCache>
                <c:formatCode>0.0_ </c:formatCode>
                <c:ptCount val="2"/>
                <c:pt idx="0">
                  <c:v>39.682539682539684</c:v>
                </c:pt>
                <c:pt idx="1">
                  <c:v>34.158415841584159</c:v>
                </c:pt>
              </c:numCache>
            </c:numRef>
          </c:val>
          <c:extLst>
            <c:ext xmlns:c16="http://schemas.microsoft.com/office/drawing/2014/chart" uri="{C3380CC4-5D6E-409C-BE32-E72D297353CC}">
              <c16:uniqueId val="{00000008-DBF7-46C7-99D6-868205C4F50D}"/>
            </c:ext>
          </c:extLst>
        </c:ser>
        <c:ser>
          <c:idx val="2"/>
          <c:order val="2"/>
          <c:tx>
            <c:strRef>
              <c:f>'65【Q63】'!$F$34</c:f>
              <c:strCache>
                <c:ptCount val="1"/>
                <c:pt idx="0">
                  <c:v>現在より難しくない仕事</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'65【Q63】'!$C$35:$C$36</c:f>
              <c:strCache>
                <c:ptCount val="2"/>
                <c:pt idx="0">
                  <c:v>男性総合職(n=189)</c:v>
                </c:pt>
                <c:pt idx="1">
                  <c:v>女性総合職(n=202)</c:v>
                </c:pt>
              </c:strCache>
            </c:strRef>
          </c:cat>
          <c:val>
            <c:numRef>
              <c:f>'65【Q63】'!$F$35:$F$36</c:f>
              <c:numCache>
                <c:formatCode>0.0_ </c:formatCode>
                <c:ptCount val="2"/>
                <c:pt idx="0">
                  <c:v>56.084656084656082</c:v>
                </c:pt>
                <c:pt idx="1">
                  <c:v>64.356435643564353</c:v>
                </c:pt>
              </c:numCache>
            </c:numRef>
          </c:val>
          <c:extLst>
            <c:ext xmlns:c16="http://schemas.microsoft.com/office/drawing/2014/chart" uri="{C3380CC4-5D6E-409C-BE32-E72D297353CC}">
              <c16:uniqueId val="{00000009-DBF7-46C7-99D6-868205C4F50D}"/>
            </c:ext>
          </c:extLst>
        </c:ser>
        <c:dLbls>
          <c:showLegendKey val="0"/>
          <c:showVal val="0"/>
          <c:showCatName val="0"/>
          <c:showSerName val="0"/>
          <c:showPercent val="0"/>
          <c:showBubbleSize val="0"/>
        </c:dLbls>
        <c:gapWidth val="150"/>
        <c:overlap val="100"/>
        <c:axId val="433535584"/>
        <c:axId val="433524608"/>
      </c:barChart>
      <c:catAx>
        <c:axId val="4335355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33524608"/>
        <c:crosses val="autoZero"/>
        <c:auto val="1"/>
        <c:lblAlgn val="ctr"/>
        <c:lblOffset val="100"/>
        <c:noMultiLvlLbl val="0"/>
      </c:catAx>
      <c:valAx>
        <c:axId val="43352460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33535584"/>
        <c:crosses val="autoZero"/>
        <c:crossBetween val="between"/>
        <c:majorUnit val="0.2"/>
      </c:valAx>
      <c:spPr>
        <a:noFill/>
        <a:ln>
          <a:noFill/>
        </a:ln>
        <a:effectLst/>
      </c:spPr>
    </c:plotArea>
    <c:legend>
      <c:legendPos val="b"/>
      <c:layout>
        <c:manualLayout>
          <c:xMode val="edge"/>
          <c:yMode val="edge"/>
          <c:x val="1.5935185185185182E-3"/>
          <c:y val="0.85835483330541129"/>
          <c:w val="0.99840648148148148"/>
          <c:h val="0.141485824910184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6405001340105367E-2"/>
          <c:y val="5.1368424837306297E-2"/>
          <c:w val="0.89105970563546566"/>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'80【Q63】加工'!#REF!</c:f>
              <c:numCache>
                <c:formatCode>General</c:formatCode>
                <c:ptCount val="1"/>
                <c:pt idx="0">
                  <c:v>1</c:v>
                </c:pt>
              </c:numCache>
            </c:numRef>
          </c:val>
          <c:extLst>
            <c:ext xmlns:c16="http://schemas.microsoft.com/office/drawing/2014/chart" uri="{C3380CC4-5D6E-409C-BE32-E72D297353CC}">
              <c16:uniqueId val="{00000000-3384-4C37-ACD6-8A8B02FBC3D5}"/>
            </c:ext>
          </c:extLst>
        </c:ser>
        <c:dLbls>
          <c:showLegendKey val="0"/>
          <c:showVal val="0"/>
          <c:showCatName val="0"/>
          <c:showSerName val="0"/>
          <c:showPercent val="0"/>
          <c:showBubbleSize val="0"/>
        </c:dLbls>
        <c:gapWidth val="60"/>
        <c:overlap val="-50"/>
        <c:axId val="433525392"/>
        <c:axId val="433525784"/>
      </c:barChart>
      <c:catAx>
        <c:axId val="433525392"/>
        <c:scaling>
          <c:orientation val="minMax"/>
        </c:scaling>
        <c:delete val="1"/>
        <c:axPos val="b"/>
        <c:numFmt formatCode="General" sourceLinked="1"/>
        <c:majorTickMark val="out"/>
        <c:minorTickMark val="none"/>
        <c:tickLblPos val="nextTo"/>
        <c:crossAx val="433525784"/>
        <c:crosses val="autoZero"/>
        <c:auto val="1"/>
        <c:lblAlgn val="ctr"/>
        <c:lblOffset val="100"/>
        <c:noMultiLvlLbl val="0"/>
      </c:catAx>
      <c:valAx>
        <c:axId val="43352578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33525392"/>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656715445429076E-3"/>
          <c:y val="9.6876056660770371E-2"/>
          <c:w val="0.9375693739554638"/>
          <c:h val="5.4652940206623465E-2"/>
        </c:manualLayout>
      </c:layout>
      <c:barChart>
        <c:barDir val="bar"/>
        <c:grouping val="percentStacked"/>
        <c:varyColors val="0"/>
        <c:ser>
          <c:idx val="0"/>
          <c:order val="0"/>
          <c:tx>
            <c:strRef>
              <c:f>'80【Q63】'!$F$28</c:f>
              <c:strCache>
                <c:ptCount val="1"/>
                <c:pt idx="0">
                  <c:v>現在より難しい仕事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'80【Q63】加工'!#REF!</c:f>
              <c:numCache>
                <c:formatCode>General</c:formatCode>
                <c:ptCount val="1"/>
                <c:pt idx="0">
                  <c:v>1</c:v>
                </c:pt>
              </c:numCache>
            </c:numRef>
          </c:val>
          <c:extLst>
            <c:ext xmlns:c16="http://schemas.microsoft.com/office/drawing/2014/chart" uri="{C3380CC4-5D6E-409C-BE32-E72D297353CC}">
              <c16:uniqueId val="{00000000-88B8-431D-A2AE-E8781828A854}"/>
            </c:ext>
          </c:extLst>
        </c:ser>
        <c:ser>
          <c:idx val="1"/>
          <c:order val="1"/>
          <c:tx>
            <c:strRef>
              <c:f>'80【Q63】'!$G$28</c:f>
              <c:strCache>
                <c:ptCount val="1"/>
                <c:pt idx="0">
                  <c:v>現在と同じくらい難しい仕事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'80【Q63】加工'!#REF!</c:f>
              <c:numCache>
                <c:formatCode>General</c:formatCode>
                <c:ptCount val="1"/>
                <c:pt idx="0">
                  <c:v>1</c:v>
                </c:pt>
              </c:numCache>
            </c:numRef>
          </c:val>
          <c:extLst>
            <c:ext xmlns:c16="http://schemas.microsoft.com/office/drawing/2014/chart" uri="{C3380CC4-5D6E-409C-BE32-E72D297353CC}">
              <c16:uniqueId val="{00000001-88B8-431D-A2AE-E8781828A854}"/>
            </c:ext>
          </c:extLst>
        </c:ser>
        <c:ser>
          <c:idx val="2"/>
          <c:order val="2"/>
          <c:tx>
            <c:strRef>
              <c:f>'80【Q63】'!$H$28</c:f>
              <c:strCache>
                <c:ptCount val="1"/>
                <c:pt idx="0">
                  <c:v>現在より難しくない仕事</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'80【Q63】加工'!#REF!</c:f>
              <c:numCache>
                <c:formatCode>General</c:formatCode>
                <c:ptCount val="1"/>
                <c:pt idx="0">
                  <c:v>1</c:v>
                </c:pt>
              </c:numCache>
            </c:numRef>
          </c:val>
          <c:extLst>
            <c:ext xmlns:c16="http://schemas.microsoft.com/office/drawing/2014/chart" uri="{C3380CC4-5D6E-409C-BE32-E72D297353CC}">
              <c16:uniqueId val="{00000002-88B8-431D-A2AE-E8781828A854}"/>
            </c:ext>
          </c:extLst>
        </c:ser>
        <c:dLbls>
          <c:showLegendKey val="0"/>
          <c:showVal val="0"/>
          <c:showCatName val="0"/>
          <c:showSerName val="0"/>
          <c:showPercent val="0"/>
          <c:showBubbleSize val="0"/>
        </c:dLbls>
        <c:gapWidth val="30"/>
        <c:overlap val="100"/>
        <c:axId val="433531272"/>
        <c:axId val="433527744"/>
      </c:barChart>
      <c:catAx>
        <c:axId val="433531272"/>
        <c:scaling>
          <c:orientation val="maxMin"/>
        </c:scaling>
        <c:delete val="1"/>
        <c:axPos val="l"/>
        <c:majorTickMark val="out"/>
        <c:minorTickMark val="none"/>
        <c:tickLblPos val="nextTo"/>
        <c:crossAx val="433527744"/>
        <c:crosses val="autoZero"/>
        <c:auto val="1"/>
        <c:lblAlgn val="ctr"/>
        <c:lblOffset val="100"/>
        <c:tickLblSkip val="3"/>
        <c:tickMarkSkip val="1"/>
        <c:noMultiLvlLbl val="0"/>
      </c:catAx>
      <c:valAx>
        <c:axId val="433527744"/>
        <c:scaling>
          <c:orientation val="minMax"/>
          <c:min val="0"/>
        </c:scaling>
        <c:delete val="1"/>
        <c:axPos val="t"/>
        <c:numFmt formatCode="0%" sourceLinked="1"/>
        <c:majorTickMark val="out"/>
        <c:minorTickMark val="none"/>
        <c:tickLblPos val="nextTo"/>
        <c:crossAx val="433531272"/>
        <c:crossesAt val="1"/>
        <c:crossBetween val="between"/>
      </c:valAx>
      <c:spPr>
        <a:noFill/>
        <a:ln w="25400">
          <a:noFill/>
        </a:ln>
      </c:spPr>
    </c:plotArea>
    <c:legend>
      <c:legendPos val="t"/>
      <c:layout>
        <c:manualLayout>
          <c:xMode val="edge"/>
          <c:yMode val="edge"/>
          <c:x val="9.7733446705211238E-2"/>
          <c:y val="0.59038402603705287"/>
          <c:w val="0.74949096678380833"/>
          <c:h val="0.28258427437271028"/>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508082865720878E-2"/>
          <c:y val="0"/>
          <c:w val="0.9375693739554638"/>
          <c:h val="0.89714285714285702"/>
        </c:manualLayout>
      </c:layout>
      <c:barChart>
        <c:barDir val="bar"/>
        <c:grouping val="percentStacked"/>
        <c:varyColors val="0"/>
        <c:ser>
          <c:idx val="0"/>
          <c:order val="0"/>
          <c:tx>
            <c:strRef>
              <c:f>'80【Q63】'!$F$28</c:f>
              <c:strCache>
                <c:ptCount val="1"/>
                <c:pt idx="0">
                  <c:v>現在より難しい仕事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'80【Q63】'!$F$30:$F$32</c:f>
              <c:numCache>
                <c:formatCode>0.0_ </c:formatCode>
                <c:ptCount val="3"/>
                <c:pt idx="0">
                  <c:v>4.2328042328042326</c:v>
                </c:pt>
                <c:pt idx="1">
                  <c:v>3.5714285714285712</c:v>
                </c:pt>
                <c:pt idx="2">
                  <c:v>4.5112781954887211</c:v>
                </c:pt>
              </c:numCache>
            </c:numRef>
          </c:val>
          <c:extLst>
            <c:ext xmlns:c16="http://schemas.microsoft.com/office/drawing/2014/chart" uri="{C3380CC4-5D6E-409C-BE32-E72D297353CC}">
              <c16:uniqueId val="{00000000-A918-4EA5-86EF-781AFB5F630F}"/>
            </c:ext>
          </c:extLst>
        </c:ser>
        <c:ser>
          <c:idx val="1"/>
          <c:order val="1"/>
          <c:tx>
            <c:strRef>
              <c:f>'80【Q63】'!$G$28</c:f>
              <c:strCache>
                <c:ptCount val="1"/>
                <c:pt idx="0">
                  <c:v>現在と同じくらい難しい仕事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'80【Q63】'!$G$30:$G$32</c:f>
              <c:numCache>
                <c:formatCode>"▲"0.0_ </c:formatCode>
                <c:ptCount val="3"/>
                <c:pt idx="0" formatCode="0.0_ ">
                  <c:v>39.682539682539684</c:v>
                </c:pt>
                <c:pt idx="1">
                  <c:v>60.714285714285708</c:v>
                </c:pt>
                <c:pt idx="2" formatCode="&quot;▼&quot;0.0_ ">
                  <c:v>30.82706766917293</c:v>
                </c:pt>
              </c:numCache>
            </c:numRef>
          </c:val>
          <c:extLst>
            <c:ext xmlns:c16="http://schemas.microsoft.com/office/drawing/2014/chart" uri="{C3380CC4-5D6E-409C-BE32-E72D297353CC}">
              <c16:uniqueId val="{00000001-A918-4EA5-86EF-781AFB5F630F}"/>
            </c:ext>
          </c:extLst>
        </c:ser>
        <c:ser>
          <c:idx val="2"/>
          <c:order val="2"/>
          <c:tx>
            <c:strRef>
              <c:f>'80【Q63】'!$H$28</c:f>
              <c:strCache>
                <c:ptCount val="1"/>
                <c:pt idx="0">
                  <c:v>現在より難しくない仕事</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'80【Q63】'!$H$30:$H$32</c:f>
              <c:numCache>
                <c:formatCode>"▼"0.0_ </c:formatCode>
                <c:ptCount val="3"/>
                <c:pt idx="0" formatCode="0.0_ ">
                  <c:v>56.084656084656082</c:v>
                </c:pt>
                <c:pt idx="1">
                  <c:v>35.714285714285715</c:v>
                </c:pt>
                <c:pt idx="2" formatCode="&quot;▲&quot;0.0_ ">
                  <c:v>64.661654135338338</c:v>
                </c:pt>
              </c:numCache>
            </c:numRef>
          </c:val>
          <c:extLst>
            <c:ext xmlns:c16="http://schemas.microsoft.com/office/drawing/2014/chart" uri="{C3380CC4-5D6E-409C-BE32-E72D297353CC}">
              <c16:uniqueId val="{00000002-A918-4EA5-86EF-781AFB5F630F}"/>
            </c:ext>
          </c:extLst>
        </c:ser>
        <c:dLbls>
          <c:showLegendKey val="0"/>
          <c:showVal val="0"/>
          <c:showCatName val="0"/>
          <c:showSerName val="0"/>
          <c:showPercent val="0"/>
          <c:showBubbleSize val="0"/>
        </c:dLbls>
        <c:gapWidth val="30"/>
        <c:overlap val="100"/>
        <c:axId val="433538720"/>
        <c:axId val="433540680"/>
      </c:barChart>
      <c:catAx>
        <c:axId val="433538720"/>
        <c:scaling>
          <c:orientation val="maxMin"/>
        </c:scaling>
        <c:delete val="1"/>
        <c:axPos val="l"/>
        <c:majorTickMark val="out"/>
        <c:minorTickMark val="none"/>
        <c:tickLblPos val="nextTo"/>
        <c:crossAx val="433540680"/>
        <c:crosses val="autoZero"/>
        <c:auto val="1"/>
        <c:lblAlgn val="ctr"/>
        <c:lblOffset val="100"/>
        <c:tickLblSkip val="3"/>
        <c:tickMarkSkip val="1"/>
        <c:noMultiLvlLbl val="0"/>
      </c:catAx>
      <c:valAx>
        <c:axId val="433540680"/>
        <c:scaling>
          <c:orientation val="minMax"/>
          <c:min val="0"/>
        </c:scaling>
        <c:delete val="1"/>
        <c:axPos val="t"/>
        <c:numFmt formatCode="0%" sourceLinked="1"/>
        <c:majorTickMark val="out"/>
        <c:minorTickMark val="none"/>
        <c:tickLblPos val="nextTo"/>
        <c:crossAx val="433538720"/>
        <c:crossesAt val="1"/>
        <c:crossBetween val="between"/>
      </c:valAx>
      <c:spPr>
        <a:noFill/>
        <a:ln w="25400">
          <a:noFill/>
        </a:ln>
      </c:spPr>
    </c:plotArea>
    <c:plotVisOnly val="1"/>
    <c:dispBlanksAs val="gap"/>
    <c:showDLblsOverMax val="0"/>
  </c:chart>
  <c:spPr>
    <a:noFill/>
    <a:ln w="25400">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63513826555157249"/>
          <c:w val="0.93756915578227862"/>
          <c:h val="0.28533683226687756"/>
        </c:manualLayout>
      </c:layout>
      <c:barChart>
        <c:barDir val="bar"/>
        <c:grouping val="percentStacked"/>
        <c:varyColors val="0"/>
        <c:ser>
          <c:idx val="0"/>
          <c:order val="0"/>
          <c:tx>
            <c:strRef>
              <c:f>'5【Q2】'!$F$28</c:f>
              <c:strCache>
                <c:ptCount val="1"/>
                <c:pt idx="0">
                  <c:v>新卒入社した</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'5【Q2】'!$F$30:$F$32</c:f>
              <c:numCache>
                <c:formatCode>"▲"0.0_ </c:formatCode>
                <c:ptCount val="3"/>
                <c:pt idx="0" formatCode="0.0_ ">
                  <c:v>41.212121212121211</c:v>
                </c:pt>
                <c:pt idx="1">
                  <c:v>55.508474576271183</c:v>
                </c:pt>
                <c:pt idx="2" formatCode="&quot;▼&quot;0.0_ ">
                  <c:v>28.185328185328185</c:v>
                </c:pt>
              </c:numCache>
            </c:numRef>
          </c:val>
          <c:extLst>
            <c:ext xmlns:c16="http://schemas.microsoft.com/office/drawing/2014/chart" uri="{C3380CC4-5D6E-409C-BE32-E72D297353CC}">
              <c16:uniqueId val="{00000001-A8B8-4283-ABC4-B167FFF81CAA}"/>
            </c:ext>
          </c:extLst>
        </c:ser>
        <c:ser>
          <c:idx val="1"/>
          <c:order val="1"/>
          <c:tx>
            <c:strRef>
              <c:f>'5【Q2】'!$G$28</c:f>
              <c:strCache>
                <c:ptCount val="1"/>
                <c:pt idx="0">
                  <c:v>中途入社した</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'5【Q2】'!$G$30:$G$32</c:f>
              <c:numCache>
                <c:formatCode>"▼"0.0_ </c:formatCode>
                <c:ptCount val="3"/>
                <c:pt idx="0" formatCode="0.0_ ">
                  <c:v>55.555555555555557</c:v>
                </c:pt>
                <c:pt idx="1">
                  <c:v>40.677966101694921</c:v>
                </c:pt>
                <c:pt idx="2" formatCode="&quot;▲&quot;0.0_ ">
                  <c:v>69.111969111969103</c:v>
                </c:pt>
              </c:numCache>
            </c:numRef>
          </c:val>
          <c:extLst>
            <c:ext xmlns:c16="http://schemas.microsoft.com/office/drawing/2014/chart" uri="{C3380CC4-5D6E-409C-BE32-E72D297353CC}">
              <c16:uniqueId val="{00000002-A8B8-4283-ABC4-B167FFF81CAA}"/>
            </c:ext>
          </c:extLst>
        </c:ser>
        <c:ser>
          <c:idx val="2"/>
          <c:order val="2"/>
          <c:tx>
            <c:strRef>
              <c:f>'5【Q2】'!$H$28</c:f>
              <c:strCache>
                <c:ptCount val="1"/>
                <c:pt idx="0">
                  <c:v>親会社・関連会社から出向して、転籍になった</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'5【Q2】'!$H$30:$H$32</c:f>
              <c:numCache>
                <c:formatCode>0.0_ </c:formatCode>
                <c:ptCount val="3"/>
                <c:pt idx="0">
                  <c:v>1.2121212121212122</c:v>
                </c:pt>
                <c:pt idx="1">
                  <c:v>1.6949152542372881</c:v>
                </c:pt>
                <c:pt idx="2">
                  <c:v>0.77220077220077221</c:v>
                </c:pt>
              </c:numCache>
            </c:numRef>
          </c:val>
          <c:extLst>
            <c:ext xmlns:c16="http://schemas.microsoft.com/office/drawing/2014/chart" uri="{C3380CC4-5D6E-409C-BE32-E72D297353CC}">
              <c16:uniqueId val="{00000003-A8B8-4283-ABC4-B167FFF81CAA}"/>
            </c:ext>
          </c:extLst>
        </c:ser>
        <c:ser>
          <c:idx val="3"/>
          <c:order val="3"/>
          <c:tx>
            <c:strRef>
              <c:f>'5【Q2】'!$I$28</c:f>
              <c:strCache>
                <c:ptCount val="1"/>
                <c:pt idx="0">
                  <c:v>親会社・関連会社から現在、出向中である</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'5【Q2】'!$I$30:$I$32</c:f>
              <c:numCache>
                <c:formatCode>0.0_ </c:formatCode>
                <c:ptCount val="3"/>
                <c:pt idx="0">
                  <c:v>1.0101010101010102</c:v>
                </c:pt>
                <c:pt idx="1">
                  <c:v>1.6949152542372881</c:v>
                </c:pt>
                <c:pt idx="2">
                  <c:v>0.38610038610038611</c:v>
                </c:pt>
              </c:numCache>
            </c:numRef>
          </c:val>
          <c:extLst>
            <c:ext xmlns:c16="http://schemas.microsoft.com/office/drawing/2014/chart" uri="{C3380CC4-5D6E-409C-BE32-E72D297353CC}">
              <c16:uniqueId val="{00000004-A8B8-4283-ABC4-B167FFF81CAA}"/>
            </c:ext>
          </c:extLst>
        </c:ser>
        <c:ser>
          <c:idx val="4"/>
          <c:order val="4"/>
          <c:tx>
            <c:strRef>
              <c:f>'5【Q2】'!$J$28</c:f>
              <c:strCache>
                <c:ptCount val="1"/>
                <c:pt idx="0">
                  <c:v>その他</c:v>
                </c:pt>
              </c:strCache>
            </c:strRef>
          </c:tx>
          <c:spPr>
            <a:solidFill>
              <a:srgbClr val="92CDDC"/>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'5【Q2】'!$J$30:$J$32</c:f>
              <c:numCache>
                <c:formatCode>0.0_ </c:formatCode>
                <c:ptCount val="3"/>
                <c:pt idx="0">
                  <c:v>1.0101010101010102</c:v>
                </c:pt>
                <c:pt idx="1">
                  <c:v>0.42372881355932202</c:v>
                </c:pt>
                <c:pt idx="2">
                  <c:v>1.5444015444015444</c:v>
                </c:pt>
              </c:numCache>
            </c:numRef>
          </c:val>
          <c:extLst>
            <c:ext xmlns:c16="http://schemas.microsoft.com/office/drawing/2014/chart" uri="{C3380CC4-5D6E-409C-BE32-E72D297353CC}">
              <c16:uniqueId val="{00000005-A8B8-4283-ABC4-B167FFF81CAA}"/>
            </c:ext>
          </c:extLst>
        </c:ser>
        <c:dLbls>
          <c:showLegendKey val="0"/>
          <c:showVal val="0"/>
          <c:showCatName val="0"/>
          <c:showSerName val="0"/>
          <c:showPercent val="0"/>
          <c:showBubbleSize val="0"/>
        </c:dLbls>
        <c:gapWidth val="30"/>
        <c:overlap val="100"/>
        <c:axId val="332282816"/>
        <c:axId val="405252432"/>
      </c:barChart>
      <c:catAx>
        <c:axId val="332282816"/>
        <c:scaling>
          <c:orientation val="maxMin"/>
        </c:scaling>
        <c:delete val="1"/>
        <c:axPos val="l"/>
        <c:majorTickMark val="out"/>
        <c:minorTickMark val="none"/>
        <c:tickLblPos val="nextTo"/>
        <c:crossAx val="405252432"/>
        <c:crosses val="autoZero"/>
        <c:auto val="1"/>
        <c:lblAlgn val="ctr"/>
        <c:lblOffset val="100"/>
        <c:tickLblSkip val="3"/>
        <c:tickMarkSkip val="1"/>
        <c:noMultiLvlLbl val="0"/>
      </c:catAx>
      <c:valAx>
        <c:axId val="405252432"/>
        <c:scaling>
          <c:orientation val="minMax"/>
          <c:min val="0"/>
        </c:scaling>
        <c:delete val="1"/>
        <c:axPos val="t"/>
        <c:numFmt formatCode="0%" sourceLinked="1"/>
        <c:majorTickMark val="out"/>
        <c:minorTickMark val="none"/>
        <c:tickLblPos val="nextTo"/>
        <c:crossAx val="332282816"/>
        <c:crossesAt val="1"/>
        <c:crossBetween val="between"/>
      </c:valAx>
      <c:spPr>
        <a:noFill/>
        <a:ln w="25400">
          <a:noFill/>
        </a:ln>
      </c:spPr>
    </c:plotArea>
    <c:legend>
      <c:legendPos val="t"/>
      <c:layout>
        <c:manualLayout>
          <c:xMode val="edge"/>
          <c:yMode val="edge"/>
          <c:x val="0.17834576692729937"/>
          <c:y val="0.18952889549265997"/>
          <c:w val="0.60477881813544709"/>
          <c:h val="0.37556311268905535"/>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63513826555157249"/>
          <c:w val="0.9375693739554638"/>
          <c:h val="0.28533683226687756"/>
        </c:manualLayout>
      </c:layout>
      <c:barChart>
        <c:barDir val="bar"/>
        <c:grouping val="percentStacked"/>
        <c:varyColors val="0"/>
        <c:ser>
          <c:idx val="0"/>
          <c:order val="0"/>
          <c:tx>
            <c:strRef>
              <c:f>'16【Q18】'!$F$28</c:f>
              <c:strCache>
                <c:ptCount val="1"/>
                <c:pt idx="0">
                  <c:v>ある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'16【Q18】'!$F$30:$F$32</c:f>
              <c:numCache>
                <c:formatCode>0.0_ </c:formatCode>
                <c:ptCount val="3"/>
                <c:pt idx="0">
                  <c:v>30.303030303030305</c:v>
                </c:pt>
                <c:pt idx="1">
                  <c:v>33.050847457627121</c:v>
                </c:pt>
                <c:pt idx="2">
                  <c:v>27.799227799227801</c:v>
                </c:pt>
              </c:numCache>
            </c:numRef>
          </c:val>
          <c:extLst>
            <c:ext xmlns:c16="http://schemas.microsoft.com/office/drawing/2014/chart" uri="{C3380CC4-5D6E-409C-BE32-E72D297353CC}">
              <c16:uniqueId val="{00000001-8F45-43B2-AFBC-E023CAB934CE}"/>
            </c:ext>
          </c:extLst>
        </c:ser>
        <c:ser>
          <c:idx val="1"/>
          <c:order val="1"/>
          <c:tx>
            <c:strRef>
              <c:f>'16【Q18】'!$G$28</c:f>
              <c:strCache>
                <c:ptCount val="1"/>
                <c:pt idx="0">
                  <c:v>ない</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'16【Q18】'!$G$30:$G$32</c:f>
              <c:numCache>
                <c:formatCode>"▲"0.0_ </c:formatCode>
                <c:ptCount val="3"/>
                <c:pt idx="0" formatCode="0.0_ ">
                  <c:v>45.050505050505052</c:v>
                </c:pt>
                <c:pt idx="1">
                  <c:v>53.813559322033896</c:v>
                </c:pt>
                <c:pt idx="2" formatCode="&quot;▼&quot;0.0_ ">
                  <c:v>37.065637065637063</c:v>
                </c:pt>
              </c:numCache>
            </c:numRef>
          </c:val>
          <c:extLst>
            <c:ext xmlns:c16="http://schemas.microsoft.com/office/drawing/2014/chart" uri="{C3380CC4-5D6E-409C-BE32-E72D297353CC}">
              <c16:uniqueId val="{00000002-8F45-43B2-AFBC-E023CAB934CE}"/>
            </c:ext>
          </c:extLst>
        </c:ser>
        <c:ser>
          <c:idx val="2"/>
          <c:order val="2"/>
          <c:tx>
            <c:strRef>
              <c:f>'16【Q18】'!$H$28</c:f>
              <c:strCache>
                <c:ptCount val="1"/>
                <c:pt idx="0">
                  <c:v>異動をしたことがない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'16【Q18】'!$H$30:$H$32</c:f>
              <c:numCache>
                <c:formatCode>"▼"0.0_ </c:formatCode>
                <c:ptCount val="3"/>
                <c:pt idx="0" formatCode="0.0_ ">
                  <c:v>24.646464646464647</c:v>
                </c:pt>
                <c:pt idx="1">
                  <c:v>13.135593220338984</c:v>
                </c:pt>
                <c:pt idx="2" formatCode="&quot;▲&quot;0.0_ ">
                  <c:v>35.135135135135137</c:v>
                </c:pt>
              </c:numCache>
            </c:numRef>
          </c:val>
          <c:extLst>
            <c:ext xmlns:c16="http://schemas.microsoft.com/office/drawing/2014/chart" uri="{C3380CC4-5D6E-409C-BE32-E72D297353CC}">
              <c16:uniqueId val="{00000003-8F45-43B2-AFBC-E023CAB934CE}"/>
            </c:ext>
          </c:extLst>
        </c:ser>
        <c:dLbls>
          <c:showLegendKey val="0"/>
          <c:showVal val="0"/>
          <c:showCatName val="0"/>
          <c:showSerName val="0"/>
          <c:showPercent val="0"/>
          <c:showBubbleSize val="0"/>
        </c:dLbls>
        <c:gapWidth val="30"/>
        <c:overlap val="100"/>
        <c:axId val="407217152"/>
        <c:axId val="407211272"/>
      </c:barChart>
      <c:catAx>
        <c:axId val="407217152"/>
        <c:scaling>
          <c:orientation val="maxMin"/>
        </c:scaling>
        <c:delete val="1"/>
        <c:axPos val="l"/>
        <c:majorTickMark val="out"/>
        <c:minorTickMark val="none"/>
        <c:tickLblPos val="nextTo"/>
        <c:crossAx val="407211272"/>
        <c:crosses val="autoZero"/>
        <c:auto val="1"/>
        <c:lblAlgn val="ctr"/>
        <c:lblOffset val="100"/>
        <c:tickLblSkip val="3"/>
        <c:tickMarkSkip val="1"/>
        <c:noMultiLvlLbl val="0"/>
      </c:catAx>
      <c:valAx>
        <c:axId val="407211272"/>
        <c:scaling>
          <c:orientation val="minMax"/>
          <c:min val="0"/>
        </c:scaling>
        <c:delete val="1"/>
        <c:axPos val="t"/>
        <c:numFmt formatCode="0%" sourceLinked="1"/>
        <c:majorTickMark val="out"/>
        <c:minorTickMark val="none"/>
        <c:tickLblPos val="nextTo"/>
        <c:crossAx val="407217152"/>
        <c:crossesAt val="1"/>
        <c:crossBetween val="between"/>
      </c:valAx>
      <c:spPr>
        <a:noFill/>
        <a:ln w="25400">
          <a:noFill/>
        </a:ln>
      </c:spPr>
    </c:plotArea>
    <c:legend>
      <c:legendPos val="t"/>
      <c:layout>
        <c:manualLayout>
          <c:xMode val="edge"/>
          <c:yMode val="edge"/>
          <c:x val="0.19642085074517809"/>
          <c:y val="0.48894933469669255"/>
          <c:w val="0.56834610491261195"/>
          <c:h val="7.637978198870865E-2"/>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2311111111111111"/>
          <c:w val="0.9375693739554638"/>
          <c:h val="0.6"/>
        </c:manualLayout>
      </c:layout>
      <c:barChart>
        <c:barDir val="bar"/>
        <c:grouping val="percentStacked"/>
        <c:varyColors val="0"/>
        <c:ser>
          <c:idx val="0"/>
          <c:order val="0"/>
          <c:tx>
            <c:strRef>
              <c:f>'80【Q63】'!$F$28</c:f>
              <c:strCache>
                <c:ptCount val="1"/>
                <c:pt idx="0">
                  <c:v>現在より難しい仕事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'80【Q63】'!$F$33:$F$35</c:f>
              <c:numCache>
                <c:formatCode>0.0_ </c:formatCode>
                <c:ptCount val="3"/>
                <c:pt idx="0">
                  <c:v>1.4851485148514851</c:v>
                </c:pt>
                <c:pt idx="1">
                  <c:v>1.098901098901099</c:v>
                </c:pt>
                <c:pt idx="2">
                  <c:v>1.8018018018018018</c:v>
                </c:pt>
              </c:numCache>
            </c:numRef>
          </c:val>
          <c:extLst>
            <c:ext xmlns:c16="http://schemas.microsoft.com/office/drawing/2014/chart" uri="{C3380CC4-5D6E-409C-BE32-E72D297353CC}">
              <c16:uniqueId val="{00000000-38E4-4465-A88B-5895CB478FED}"/>
            </c:ext>
          </c:extLst>
        </c:ser>
        <c:ser>
          <c:idx val="1"/>
          <c:order val="1"/>
          <c:tx>
            <c:strRef>
              <c:f>'80【Q63】'!$G$28</c:f>
              <c:strCache>
                <c:ptCount val="1"/>
                <c:pt idx="0">
                  <c:v>現在と同じくらい難しい仕事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'80【Q63】'!$G$33:$G$35</c:f>
              <c:numCache>
                <c:formatCode>"▲"0.0_ </c:formatCode>
                <c:ptCount val="3"/>
                <c:pt idx="0" formatCode="0.0_ ">
                  <c:v>34.158415841584159</c:v>
                </c:pt>
                <c:pt idx="1">
                  <c:v>45.054945054945058</c:v>
                </c:pt>
                <c:pt idx="2" formatCode="&quot;▼&quot;0.0_ ">
                  <c:v>25.225225225225223</c:v>
                </c:pt>
              </c:numCache>
            </c:numRef>
          </c:val>
          <c:extLst>
            <c:ext xmlns:c16="http://schemas.microsoft.com/office/drawing/2014/chart" uri="{C3380CC4-5D6E-409C-BE32-E72D297353CC}">
              <c16:uniqueId val="{00000001-38E4-4465-A88B-5895CB478FED}"/>
            </c:ext>
          </c:extLst>
        </c:ser>
        <c:ser>
          <c:idx val="2"/>
          <c:order val="2"/>
          <c:tx>
            <c:strRef>
              <c:f>'80【Q63】'!$H$28</c:f>
              <c:strCache>
                <c:ptCount val="1"/>
                <c:pt idx="0">
                  <c:v>現在より難しくない仕事</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'80【Q63】'!$H$33:$H$35</c:f>
              <c:numCache>
                <c:formatCode>"▽"0.0_ </c:formatCode>
                <c:ptCount val="3"/>
                <c:pt idx="0" formatCode="0.0_ ">
                  <c:v>64.356435643564353</c:v>
                </c:pt>
                <c:pt idx="1">
                  <c:v>53.846153846153847</c:v>
                </c:pt>
                <c:pt idx="2" formatCode="&quot;▲&quot;0.0_ ">
                  <c:v>72.972972972972968</c:v>
                </c:pt>
              </c:numCache>
            </c:numRef>
          </c:val>
          <c:extLst>
            <c:ext xmlns:c16="http://schemas.microsoft.com/office/drawing/2014/chart" uri="{C3380CC4-5D6E-409C-BE32-E72D297353CC}">
              <c16:uniqueId val="{00000002-38E4-4465-A88B-5895CB478FED}"/>
            </c:ext>
          </c:extLst>
        </c:ser>
        <c:dLbls>
          <c:showLegendKey val="0"/>
          <c:showVal val="0"/>
          <c:showCatName val="0"/>
          <c:showSerName val="0"/>
          <c:showPercent val="0"/>
          <c:showBubbleSize val="0"/>
        </c:dLbls>
        <c:gapWidth val="30"/>
        <c:overlap val="100"/>
        <c:axId val="433545776"/>
        <c:axId val="433536368"/>
      </c:barChart>
      <c:catAx>
        <c:axId val="433545776"/>
        <c:scaling>
          <c:orientation val="maxMin"/>
        </c:scaling>
        <c:delete val="1"/>
        <c:axPos val="l"/>
        <c:majorTickMark val="out"/>
        <c:minorTickMark val="none"/>
        <c:tickLblPos val="nextTo"/>
        <c:crossAx val="433536368"/>
        <c:crosses val="autoZero"/>
        <c:auto val="1"/>
        <c:lblAlgn val="ctr"/>
        <c:lblOffset val="100"/>
        <c:tickLblSkip val="3"/>
        <c:tickMarkSkip val="1"/>
        <c:noMultiLvlLbl val="0"/>
      </c:catAx>
      <c:valAx>
        <c:axId val="433536368"/>
        <c:scaling>
          <c:orientation val="minMax"/>
          <c:min val="0"/>
        </c:scaling>
        <c:delete val="1"/>
        <c:axPos val="t"/>
        <c:numFmt formatCode="0%" sourceLinked="1"/>
        <c:majorTickMark val="out"/>
        <c:minorTickMark val="none"/>
        <c:tickLblPos val="nextTo"/>
        <c:crossAx val="433545776"/>
        <c:crossesAt val="1"/>
        <c:crossBetween val="between"/>
      </c:valAx>
      <c:spPr>
        <a:noFill/>
        <a:ln w="25400">
          <a:noFill/>
        </a:ln>
      </c:spPr>
    </c:plotArea>
    <c:plotVisOnly val="1"/>
    <c:dispBlanksAs val="gap"/>
    <c:showDLblsOverMax val="0"/>
  </c:chart>
  <c:spPr>
    <a:noFill/>
    <a:ln w="25400">
      <a:noFill/>
    </a:ln>
  </c:sp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6213500000000002"/>
          <c:y val="9.6646691626960421E-2"/>
          <c:w val="0.5025872222222223"/>
          <c:h val="0.78531069052654301"/>
        </c:manualLayout>
      </c:layout>
      <c:barChart>
        <c:barDir val="bar"/>
        <c:grouping val="percentStacked"/>
        <c:varyColors val="0"/>
        <c:ser>
          <c:idx val="0"/>
          <c:order val="0"/>
          <c:tx>
            <c:strRef>
              <c:f>'80【Q63】'!$N$37</c:f>
              <c:strCache>
                <c:ptCount val="1"/>
                <c:pt idx="0">
                  <c:v>現在より難しい仕事</c:v>
                </c:pt>
              </c:strCache>
            </c:strRef>
          </c:tx>
          <c:spPr>
            <a:solidFill>
              <a:srgbClr val="5B9BD5"/>
            </a:solidFill>
            <a:ln>
              <a:solidFill>
                <a:schemeClr val="accent1"/>
              </a:solidFill>
            </a:ln>
            <a:effectLst/>
          </c:spPr>
          <c:invertIfNegative val="0"/>
          <c:dLbls>
            <c:dLbl>
              <c:idx val="3"/>
              <c:layout>
                <c:manualLayout>
                  <c:x val="0"/>
                  <c:y val="5.76461096251981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76A-4A13-ACEA-65093BBA7315}"/>
                </c:ext>
              </c:extLst>
            </c:dLbl>
            <c:dLbl>
              <c:idx val="4"/>
              <c:layout>
                <c:manualLayout>
                  <c:x val="-4.3116785861827708E-17"/>
                  <c:y val="5.76461096251981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76A-4A13-ACEA-65093BBA7315}"/>
                </c:ext>
              </c:extLst>
            </c:dLbl>
            <c:dLbl>
              <c:idx val="5"/>
              <c:layout>
                <c:manualLayout>
                  <c:x val="-2.3518518518518949E-3"/>
                  <c:y val="4.80391811982902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76A-4A13-ACEA-65093BBA731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'80【Q63】'!$M$38:$M$44</c:f>
              <c:strCache>
                <c:ptCount val="7"/>
                <c:pt idx="0">
                  <c:v>男性総合職 全体(n=189)</c:v>
                </c:pt>
                <c:pt idx="1">
                  <c:v>モチベーション高い・同程度(n=56)</c:v>
                </c:pt>
                <c:pt idx="2">
                  <c:v>低い(n=133)</c:v>
                </c:pt>
                <c:pt idx="4">
                  <c:v>女性総合職 全体(n=202)</c:v>
                </c:pt>
                <c:pt idx="5">
                  <c:v>モチベーション高い・同程度(n=91)</c:v>
                </c:pt>
                <c:pt idx="6">
                  <c:v>低い(n=111)</c:v>
                </c:pt>
              </c:strCache>
            </c:strRef>
          </c:cat>
          <c:val>
            <c:numRef>
              <c:f>'80【Q63】'!$N$38:$N$44</c:f>
              <c:numCache>
                <c:formatCode>0.0_ </c:formatCode>
                <c:ptCount val="7"/>
                <c:pt idx="0">
                  <c:v>4.2328042328042326</c:v>
                </c:pt>
                <c:pt idx="1">
                  <c:v>3.5714285714285712</c:v>
                </c:pt>
                <c:pt idx="2">
                  <c:v>4.5112781954887211</c:v>
                </c:pt>
                <c:pt idx="4">
                  <c:v>1.4851485148514851</c:v>
                </c:pt>
                <c:pt idx="5">
                  <c:v>1.098901098901099</c:v>
                </c:pt>
                <c:pt idx="6">
                  <c:v>1.8018018018018018</c:v>
                </c:pt>
              </c:numCache>
            </c:numRef>
          </c:val>
          <c:extLst>
            <c:ext xmlns:c16="http://schemas.microsoft.com/office/drawing/2014/chart" uri="{C3380CC4-5D6E-409C-BE32-E72D297353CC}">
              <c16:uniqueId val="{00000006-776A-4A13-ACEA-65093BBA7315}"/>
            </c:ext>
          </c:extLst>
        </c:ser>
        <c:ser>
          <c:idx val="1"/>
          <c:order val="1"/>
          <c:tx>
            <c:strRef>
              <c:f>'80【Q63】'!$O$37</c:f>
              <c:strCache>
                <c:ptCount val="1"/>
                <c:pt idx="0">
                  <c:v>現在と同じくらい難しい仕事</c:v>
                </c:pt>
              </c:strCache>
            </c:strRef>
          </c:tx>
          <c:spPr>
            <a:solidFill>
              <a:schemeClr val="accent1">
                <a:lumMod val="20000"/>
                <a:lumOff val="80000"/>
              </a:schemeClr>
            </a:solidFill>
            <a:ln>
              <a:solidFill>
                <a:schemeClr val="accent1"/>
              </a:solidFill>
            </a:ln>
            <a:effectLst/>
          </c:spPr>
          <c:invertIfNegative val="0"/>
          <c:dLbls>
            <c:dLbl>
              <c:idx val="2"/>
              <c:layout>
                <c:manualLayout>
                  <c:x val="0"/>
                  <c:y val="-3.4358830879762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76A-4A13-ACEA-65093BBA7315}"/>
                </c:ext>
              </c:extLst>
            </c:dLbl>
            <c:dLbl>
              <c:idx val="4"/>
              <c:layout>
                <c:manualLayout>
                  <c:x val="6.2507208279973343E-3"/>
                  <c:y val="8.117537615316386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76A-4A13-ACEA-65093BBA731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'80【Q63】'!$M$38:$M$44</c:f>
              <c:strCache>
                <c:ptCount val="7"/>
                <c:pt idx="0">
                  <c:v>男性総合職 全体(n=189)</c:v>
                </c:pt>
                <c:pt idx="1">
                  <c:v>モチベーション高い・同程度(n=56)</c:v>
                </c:pt>
                <c:pt idx="2">
                  <c:v>低い(n=133)</c:v>
                </c:pt>
                <c:pt idx="4">
                  <c:v>女性総合職 全体(n=202)</c:v>
                </c:pt>
                <c:pt idx="5">
                  <c:v>モチベーション高い・同程度(n=91)</c:v>
                </c:pt>
                <c:pt idx="6">
                  <c:v>低い(n=111)</c:v>
                </c:pt>
              </c:strCache>
            </c:strRef>
          </c:cat>
          <c:val>
            <c:numRef>
              <c:f>'80【Q63】'!$O$38:$O$44</c:f>
              <c:numCache>
                <c:formatCode>0.0_ </c:formatCode>
                <c:ptCount val="7"/>
                <c:pt idx="0">
                  <c:v>39.682539682539684</c:v>
                </c:pt>
                <c:pt idx="1">
                  <c:v>60.714285714285708</c:v>
                </c:pt>
                <c:pt idx="2">
                  <c:v>30.82706766917293</c:v>
                </c:pt>
                <c:pt idx="4">
                  <c:v>34.158415841584159</c:v>
                </c:pt>
                <c:pt idx="5">
                  <c:v>45.054945054945058</c:v>
                </c:pt>
                <c:pt idx="6">
                  <c:v>25.225225225225223</c:v>
                </c:pt>
              </c:numCache>
            </c:numRef>
          </c:val>
          <c:extLst>
            <c:ext xmlns:c16="http://schemas.microsoft.com/office/drawing/2014/chart" uri="{C3380CC4-5D6E-409C-BE32-E72D297353CC}">
              <c16:uniqueId val="{00000009-776A-4A13-ACEA-65093BBA7315}"/>
            </c:ext>
          </c:extLst>
        </c:ser>
        <c:ser>
          <c:idx val="2"/>
          <c:order val="2"/>
          <c:tx>
            <c:strRef>
              <c:f>'80【Q63】'!$P$37</c:f>
              <c:strCache>
                <c:ptCount val="1"/>
                <c:pt idx="0">
                  <c:v>現在より難しくない仕事</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'80【Q63】'!$M$38:$M$44</c:f>
              <c:strCache>
                <c:ptCount val="7"/>
                <c:pt idx="0">
                  <c:v>男性総合職 全体(n=189)</c:v>
                </c:pt>
                <c:pt idx="1">
                  <c:v>モチベーション高い・同程度(n=56)</c:v>
                </c:pt>
                <c:pt idx="2">
                  <c:v>低い(n=133)</c:v>
                </c:pt>
                <c:pt idx="4">
                  <c:v>女性総合職 全体(n=202)</c:v>
                </c:pt>
                <c:pt idx="5">
                  <c:v>モチベーション高い・同程度(n=91)</c:v>
                </c:pt>
                <c:pt idx="6">
                  <c:v>低い(n=111)</c:v>
                </c:pt>
              </c:strCache>
            </c:strRef>
          </c:cat>
          <c:val>
            <c:numRef>
              <c:f>'80【Q63】'!$P$38:$P$44</c:f>
              <c:numCache>
                <c:formatCode>0.0_ </c:formatCode>
                <c:ptCount val="7"/>
                <c:pt idx="0">
                  <c:v>56.084656084656082</c:v>
                </c:pt>
                <c:pt idx="1">
                  <c:v>35.714285714285715</c:v>
                </c:pt>
                <c:pt idx="2">
                  <c:v>64.661654135338338</c:v>
                </c:pt>
                <c:pt idx="4">
                  <c:v>64.356435643564353</c:v>
                </c:pt>
                <c:pt idx="5">
                  <c:v>53.846153846153847</c:v>
                </c:pt>
                <c:pt idx="6">
                  <c:v>72.972972972972968</c:v>
                </c:pt>
              </c:numCache>
            </c:numRef>
          </c:val>
          <c:extLst>
            <c:ext xmlns:c16="http://schemas.microsoft.com/office/drawing/2014/chart" uri="{C3380CC4-5D6E-409C-BE32-E72D297353CC}">
              <c16:uniqueId val="{0000000A-776A-4A13-ACEA-65093BBA7315}"/>
            </c:ext>
          </c:extLst>
        </c:ser>
        <c:dLbls>
          <c:showLegendKey val="0"/>
          <c:showVal val="0"/>
          <c:showCatName val="0"/>
          <c:showSerName val="0"/>
          <c:showPercent val="0"/>
          <c:showBubbleSize val="0"/>
        </c:dLbls>
        <c:gapWidth val="150"/>
        <c:overlap val="100"/>
        <c:axId val="433538328"/>
        <c:axId val="433548128"/>
      </c:barChart>
      <c:catAx>
        <c:axId val="43353832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33548128"/>
        <c:crosses val="autoZero"/>
        <c:auto val="1"/>
        <c:lblAlgn val="ctr"/>
        <c:lblOffset val="100"/>
        <c:noMultiLvlLbl val="0"/>
      </c:catAx>
      <c:valAx>
        <c:axId val="43354812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33538328"/>
        <c:crosses val="autoZero"/>
        <c:crossBetween val="between"/>
        <c:majorUnit val="0.2"/>
      </c:valAx>
      <c:spPr>
        <a:noFill/>
        <a:ln>
          <a:noFill/>
        </a:ln>
        <a:effectLst/>
      </c:spPr>
    </c:plotArea>
    <c:legend>
      <c:legendPos val="b"/>
      <c:layout>
        <c:manualLayout>
          <c:xMode val="edge"/>
          <c:yMode val="edge"/>
          <c:x val="0.15681574074074073"/>
          <c:y val="0.91184076508544831"/>
          <c:w val="0.84318425925925922"/>
          <c:h val="8.80001269608224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'66【Q64】'!$F$30:$I$30</c:f>
              <c:numCache>
                <c:formatCode>0.0_ </c:formatCode>
                <c:ptCount val="4"/>
                <c:pt idx="0">
                  <c:v>7.6726342710997448</c:v>
                </c:pt>
                <c:pt idx="1">
                  <c:v>35.294117647058826</c:v>
                </c:pt>
                <c:pt idx="2">
                  <c:v>39.130434782608695</c:v>
                </c:pt>
                <c:pt idx="3">
                  <c:v>17.902813299232736</c:v>
                </c:pt>
              </c:numCache>
            </c:numRef>
          </c:val>
          <c:extLst>
            <c:ext xmlns:c16="http://schemas.microsoft.com/office/drawing/2014/chart" uri="{C3380CC4-5D6E-409C-BE32-E72D297353CC}">
              <c16:uniqueId val="{00000005-E48F-44AD-AF49-E36734F8A943}"/>
            </c:ext>
          </c:extLst>
        </c:ser>
        <c:dLbls>
          <c:showLegendKey val="0"/>
          <c:showVal val="0"/>
          <c:showCatName val="0"/>
          <c:showSerName val="0"/>
          <c:showPercent val="0"/>
          <c:showBubbleSize val="0"/>
        </c:dLbls>
        <c:gapWidth val="60"/>
        <c:overlap val="-50"/>
        <c:axId val="433536760"/>
        <c:axId val="433548520"/>
      </c:barChart>
      <c:catAx>
        <c:axId val="433536760"/>
        <c:scaling>
          <c:orientation val="minMax"/>
        </c:scaling>
        <c:delete val="1"/>
        <c:axPos val="b"/>
        <c:numFmt formatCode="General" sourceLinked="1"/>
        <c:majorTickMark val="out"/>
        <c:minorTickMark val="none"/>
        <c:tickLblPos val="nextTo"/>
        <c:crossAx val="433548520"/>
        <c:crosses val="autoZero"/>
        <c:auto val="1"/>
        <c:lblAlgn val="ctr"/>
        <c:lblOffset val="100"/>
        <c:noMultiLvlLbl val="0"/>
      </c:catAx>
      <c:valAx>
        <c:axId val="433548520"/>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33536760"/>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63513826555157249"/>
          <c:w val="0.93756915578227862"/>
          <c:h val="0.28533683226687756"/>
        </c:manualLayout>
      </c:layout>
      <c:barChart>
        <c:barDir val="bar"/>
        <c:grouping val="percentStacked"/>
        <c:varyColors val="0"/>
        <c:ser>
          <c:idx val="0"/>
          <c:order val="0"/>
          <c:tx>
            <c:strRef>
              <c:f>'66【Q64】'!$F$28</c:f>
              <c:strCache>
                <c:ptCount val="1"/>
                <c:pt idx="0">
                  <c:v>大いにできると思う</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'66【Q64】'!$F$30:$F$32</c:f>
              <c:numCache>
                <c:formatCode>0.0_ </c:formatCode>
                <c:ptCount val="3"/>
                <c:pt idx="0">
                  <c:v>7.6726342710997448</c:v>
                </c:pt>
                <c:pt idx="1">
                  <c:v>7.4074074074074066</c:v>
                </c:pt>
                <c:pt idx="2">
                  <c:v>7.9207920792079207</c:v>
                </c:pt>
              </c:numCache>
            </c:numRef>
          </c:val>
          <c:extLst>
            <c:ext xmlns:c16="http://schemas.microsoft.com/office/drawing/2014/chart" uri="{C3380CC4-5D6E-409C-BE32-E72D297353CC}">
              <c16:uniqueId val="{00000001-29FD-4D75-9DE0-76DAE3AAE04F}"/>
            </c:ext>
          </c:extLst>
        </c:ser>
        <c:ser>
          <c:idx val="1"/>
          <c:order val="1"/>
          <c:tx>
            <c:strRef>
              <c:f>'66【Q64】'!$G$28</c:f>
              <c:strCache>
                <c:ptCount val="1"/>
                <c:pt idx="0">
                  <c:v>まあまあできると思う</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'66【Q64】'!$G$30:$G$32</c:f>
              <c:numCache>
                <c:formatCode>0.0_ </c:formatCode>
                <c:ptCount val="3"/>
                <c:pt idx="0">
                  <c:v>35.294117647058826</c:v>
                </c:pt>
                <c:pt idx="1">
                  <c:v>32.275132275132272</c:v>
                </c:pt>
                <c:pt idx="2">
                  <c:v>38.118811881188122</c:v>
                </c:pt>
              </c:numCache>
            </c:numRef>
          </c:val>
          <c:extLst>
            <c:ext xmlns:c16="http://schemas.microsoft.com/office/drawing/2014/chart" uri="{C3380CC4-5D6E-409C-BE32-E72D297353CC}">
              <c16:uniqueId val="{00000002-29FD-4D75-9DE0-76DAE3AAE04F}"/>
            </c:ext>
          </c:extLst>
        </c:ser>
        <c:ser>
          <c:idx val="2"/>
          <c:order val="2"/>
          <c:tx>
            <c:strRef>
              <c:f>'66【Q64】'!$H$28</c:f>
              <c:strCache>
                <c:ptCount val="1"/>
                <c:pt idx="0">
                  <c:v>少しできると思う</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'66【Q64】'!$H$30:$H$32</c:f>
              <c:numCache>
                <c:formatCode>0.0_ </c:formatCode>
                <c:ptCount val="3"/>
                <c:pt idx="0">
                  <c:v>39.130434782608695</c:v>
                </c:pt>
                <c:pt idx="1">
                  <c:v>34.920634920634917</c:v>
                </c:pt>
                <c:pt idx="2">
                  <c:v>43.069306930693067</c:v>
                </c:pt>
              </c:numCache>
            </c:numRef>
          </c:val>
          <c:extLst>
            <c:ext xmlns:c16="http://schemas.microsoft.com/office/drawing/2014/chart" uri="{C3380CC4-5D6E-409C-BE32-E72D297353CC}">
              <c16:uniqueId val="{00000003-29FD-4D75-9DE0-76DAE3AAE04F}"/>
            </c:ext>
          </c:extLst>
        </c:ser>
        <c:ser>
          <c:idx val="3"/>
          <c:order val="3"/>
          <c:tx>
            <c:strRef>
              <c:f>'66【Q64】'!$I$28</c:f>
              <c:strCache>
                <c:ptCount val="1"/>
                <c:pt idx="0">
                  <c:v>できないと思う</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'66【Q64】'!$I$30:$I$32</c:f>
              <c:numCache>
                <c:formatCode>"▲"0.0_ </c:formatCode>
                <c:ptCount val="3"/>
                <c:pt idx="0" formatCode="0.0_ ">
                  <c:v>17.902813299232736</c:v>
                </c:pt>
                <c:pt idx="1">
                  <c:v>25.396825396825395</c:v>
                </c:pt>
                <c:pt idx="2" formatCode="&quot;▼&quot;0.0_ ">
                  <c:v>10.891089108910892</c:v>
                </c:pt>
              </c:numCache>
            </c:numRef>
          </c:val>
          <c:extLst>
            <c:ext xmlns:c16="http://schemas.microsoft.com/office/drawing/2014/chart" uri="{C3380CC4-5D6E-409C-BE32-E72D297353CC}">
              <c16:uniqueId val="{00000004-29FD-4D75-9DE0-76DAE3AAE04F}"/>
            </c:ext>
          </c:extLst>
        </c:ser>
        <c:dLbls>
          <c:showLegendKey val="0"/>
          <c:showVal val="0"/>
          <c:showCatName val="0"/>
          <c:showSerName val="0"/>
          <c:showPercent val="0"/>
          <c:showBubbleSize val="0"/>
        </c:dLbls>
        <c:gapWidth val="30"/>
        <c:overlap val="100"/>
        <c:axId val="433546168"/>
        <c:axId val="433543816"/>
      </c:barChart>
      <c:catAx>
        <c:axId val="433546168"/>
        <c:scaling>
          <c:orientation val="maxMin"/>
        </c:scaling>
        <c:delete val="1"/>
        <c:axPos val="l"/>
        <c:majorTickMark val="out"/>
        <c:minorTickMark val="none"/>
        <c:tickLblPos val="nextTo"/>
        <c:crossAx val="433543816"/>
        <c:crosses val="autoZero"/>
        <c:auto val="1"/>
        <c:lblAlgn val="ctr"/>
        <c:lblOffset val="100"/>
        <c:tickLblSkip val="3"/>
        <c:tickMarkSkip val="1"/>
        <c:noMultiLvlLbl val="0"/>
      </c:catAx>
      <c:valAx>
        <c:axId val="433543816"/>
        <c:scaling>
          <c:orientation val="minMax"/>
          <c:min val="0"/>
        </c:scaling>
        <c:delete val="1"/>
        <c:axPos val="t"/>
        <c:numFmt formatCode="0%" sourceLinked="1"/>
        <c:majorTickMark val="out"/>
        <c:minorTickMark val="none"/>
        <c:tickLblPos val="nextTo"/>
        <c:crossAx val="433546168"/>
        <c:crossesAt val="1"/>
        <c:crossBetween val="between"/>
      </c:valAx>
      <c:spPr>
        <a:noFill/>
        <a:ln w="25400">
          <a:noFill/>
        </a:ln>
      </c:spPr>
    </c:plotArea>
    <c:legend>
      <c:legendPos val="t"/>
      <c:layout>
        <c:manualLayout>
          <c:xMode val="edge"/>
          <c:yMode val="edge"/>
          <c:x val="0.18744134484333769"/>
          <c:y val="0.41884983876679899"/>
          <c:w val="0.58644543594373866"/>
          <c:h val="0.14642376672292942"/>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296092592592593"/>
          <c:y val="0.19706052300872104"/>
          <c:w val="0.76176129629629641"/>
          <c:h val="0.60322901997436107"/>
        </c:manualLayout>
      </c:layout>
      <c:barChart>
        <c:barDir val="bar"/>
        <c:grouping val="percentStacked"/>
        <c:varyColors val="0"/>
        <c:ser>
          <c:idx val="0"/>
          <c:order val="0"/>
          <c:tx>
            <c:strRef>
              <c:f>'66【Q64】'!$D$34</c:f>
              <c:strCache>
                <c:ptCount val="1"/>
                <c:pt idx="0">
                  <c:v>大いにできると思う</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'66【Q64】'!$C$35:$C$36</c:f>
              <c:strCache>
                <c:ptCount val="2"/>
                <c:pt idx="0">
                  <c:v>男性総合職(n=189)</c:v>
                </c:pt>
                <c:pt idx="1">
                  <c:v>女性総合職(n=202)</c:v>
                </c:pt>
              </c:strCache>
            </c:strRef>
          </c:cat>
          <c:val>
            <c:numRef>
              <c:f>'66【Q64】'!$D$35:$D$36</c:f>
              <c:numCache>
                <c:formatCode>0.0_ </c:formatCode>
                <c:ptCount val="2"/>
                <c:pt idx="0">
                  <c:v>7.4074074074074066</c:v>
                </c:pt>
                <c:pt idx="1">
                  <c:v>7.9207920792079207</c:v>
                </c:pt>
              </c:numCache>
            </c:numRef>
          </c:val>
          <c:extLst>
            <c:ext xmlns:c16="http://schemas.microsoft.com/office/drawing/2014/chart" uri="{C3380CC4-5D6E-409C-BE32-E72D297353CC}">
              <c16:uniqueId val="{00000000-5F08-4F15-B670-D0D8F81353C7}"/>
            </c:ext>
          </c:extLst>
        </c:ser>
        <c:ser>
          <c:idx val="1"/>
          <c:order val="1"/>
          <c:tx>
            <c:strRef>
              <c:f>'66【Q64】'!$E$34</c:f>
              <c:strCache>
                <c:ptCount val="1"/>
                <c:pt idx="0">
                  <c:v>まあまあできると思う</c:v>
                </c:pt>
              </c:strCache>
            </c:strRef>
          </c:tx>
          <c:spPr>
            <a:solidFill>
              <a:schemeClr val="accent1">
                <a:lumMod val="20000"/>
                <a:lumOff val="80000"/>
              </a:schemeClr>
            </a:solidFill>
            <a:ln>
              <a:solidFill>
                <a:schemeClr val="accent1"/>
              </a:solidFill>
            </a:ln>
            <a:effectLst/>
          </c:spPr>
          <c:invertIfNegative val="0"/>
          <c:dLbls>
            <c:dLbl>
              <c:idx val="2"/>
              <c:layout>
                <c:manualLayout>
                  <c:x val="0"/>
                  <c:y val="-3.4358830879762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08-4F15-B670-D0D8F81353C7}"/>
                </c:ext>
              </c:extLst>
            </c:dLbl>
            <c:dLbl>
              <c:idx val="4"/>
              <c:layout>
                <c:manualLayout>
                  <c:x val="6.2507208279973343E-3"/>
                  <c:y val="8.117537615316386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08-4F15-B670-D0D8F81353C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'66【Q64】'!$C$35:$C$36</c:f>
              <c:strCache>
                <c:ptCount val="2"/>
                <c:pt idx="0">
                  <c:v>男性総合職(n=189)</c:v>
                </c:pt>
                <c:pt idx="1">
                  <c:v>女性総合職(n=202)</c:v>
                </c:pt>
              </c:strCache>
            </c:strRef>
          </c:cat>
          <c:val>
            <c:numRef>
              <c:f>'66【Q64】'!$E$35:$E$36</c:f>
              <c:numCache>
                <c:formatCode>0.0_ </c:formatCode>
                <c:ptCount val="2"/>
                <c:pt idx="0">
                  <c:v>32.275132275132272</c:v>
                </c:pt>
                <c:pt idx="1">
                  <c:v>38.118811881188122</c:v>
                </c:pt>
              </c:numCache>
            </c:numRef>
          </c:val>
          <c:extLst>
            <c:ext xmlns:c16="http://schemas.microsoft.com/office/drawing/2014/chart" uri="{C3380CC4-5D6E-409C-BE32-E72D297353CC}">
              <c16:uniqueId val="{00000003-5F08-4F15-B670-D0D8F81353C7}"/>
            </c:ext>
          </c:extLst>
        </c:ser>
        <c:ser>
          <c:idx val="2"/>
          <c:order val="2"/>
          <c:tx>
            <c:strRef>
              <c:f>'66【Q64】'!$F$34</c:f>
              <c:strCache>
                <c:ptCount val="1"/>
                <c:pt idx="0">
                  <c:v>少しできると思う</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'66【Q64】'!$C$35:$C$36</c:f>
              <c:strCache>
                <c:ptCount val="2"/>
                <c:pt idx="0">
                  <c:v>男性総合職(n=189)</c:v>
                </c:pt>
                <c:pt idx="1">
                  <c:v>女性総合職(n=202)</c:v>
                </c:pt>
              </c:strCache>
            </c:strRef>
          </c:cat>
          <c:val>
            <c:numRef>
              <c:f>'66【Q64】'!$F$35:$F$36</c:f>
              <c:numCache>
                <c:formatCode>0.0_ </c:formatCode>
                <c:ptCount val="2"/>
                <c:pt idx="0">
                  <c:v>34.920634920634917</c:v>
                </c:pt>
                <c:pt idx="1">
                  <c:v>43.069306930693067</c:v>
                </c:pt>
              </c:numCache>
            </c:numRef>
          </c:val>
          <c:extLst>
            <c:ext xmlns:c16="http://schemas.microsoft.com/office/drawing/2014/chart" uri="{C3380CC4-5D6E-409C-BE32-E72D297353CC}">
              <c16:uniqueId val="{00000004-5F08-4F15-B670-D0D8F81353C7}"/>
            </c:ext>
          </c:extLst>
        </c:ser>
        <c:ser>
          <c:idx val="3"/>
          <c:order val="3"/>
          <c:tx>
            <c:strRef>
              <c:f>'66【Q64】'!$G$34</c:f>
              <c:strCache>
                <c:ptCount val="1"/>
                <c:pt idx="0">
                  <c:v>できないと思う</c:v>
                </c:pt>
              </c:strCache>
            </c:strRef>
          </c:tx>
          <c:spPr>
            <a:pattFill prst="pct20">
              <a:fgClr>
                <a:srgbClr val="5B9BD5"/>
              </a:fgClr>
              <a:bgClr>
                <a:sysClr val="window" lastClr="FFFFFF"/>
              </a:bgClr>
            </a:patt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'66【Q64】'!$C$35:$C$36</c:f>
              <c:strCache>
                <c:ptCount val="2"/>
                <c:pt idx="0">
                  <c:v>男性総合職(n=189)</c:v>
                </c:pt>
                <c:pt idx="1">
                  <c:v>女性総合職(n=202)</c:v>
                </c:pt>
              </c:strCache>
            </c:strRef>
          </c:cat>
          <c:val>
            <c:numRef>
              <c:f>'66【Q64】'!$G$35:$G$36</c:f>
              <c:numCache>
                <c:formatCode>0.0_ </c:formatCode>
                <c:ptCount val="2"/>
                <c:pt idx="0">
                  <c:v>25.396825396825395</c:v>
                </c:pt>
                <c:pt idx="1">
                  <c:v>10.891089108910892</c:v>
                </c:pt>
              </c:numCache>
            </c:numRef>
          </c:val>
          <c:extLst>
            <c:ext xmlns:c16="http://schemas.microsoft.com/office/drawing/2014/chart" uri="{C3380CC4-5D6E-409C-BE32-E72D297353CC}">
              <c16:uniqueId val="{00000005-5F08-4F15-B670-D0D8F81353C7}"/>
            </c:ext>
          </c:extLst>
        </c:ser>
        <c:dLbls>
          <c:showLegendKey val="0"/>
          <c:showVal val="0"/>
          <c:showCatName val="0"/>
          <c:showSerName val="0"/>
          <c:showPercent val="0"/>
          <c:showBubbleSize val="0"/>
        </c:dLbls>
        <c:gapWidth val="150"/>
        <c:overlap val="100"/>
        <c:axId val="433541856"/>
        <c:axId val="433545384"/>
      </c:barChart>
      <c:catAx>
        <c:axId val="4335418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33545384"/>
        <c:crosses val="autoZero"/>
        <c:auto val="1"/>
        <c:lblAlgn val="ctr"/>
        <c:lblOffset val="100"/>
        <c:noMultiLvlLbl val="0"/>
      </c:catAx>
      <c:valAx>
        <c:axId val="43354538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33541856"/>
        <c:crosses val="autoZero"/>
        <c:crossBetween val="between"/>
        <c:majorUnit val="0.2"/>
      </c:valAx>
      <c:spPr>
        <a:noFill/>
        <a:ln>
          <a:noFill/>
        </a:ln>
        <a:effectLst/>
      </c:spPr>
    </c:plotArea>
    <c:legend>
      <c:legendPos val="b"/>
      <c:layout>
        <c:manualLayout>
          <c:xMode val="edge"/>
          <c:yMode val="edge"/>
          <c:x val="1.5935185185185182E-3"/>
          <c:y val="0.83088653198865825"/>
          <c:w val="0.99840648148148148"/>
          <c:h val="0.1689540141329813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'81【Q64】加工'!#REF!</c:f>
              <c:numCache>
                <c:formatCode>General</c:formatCode>
                <c:ptCount val="1"/>
                <c:pt idx="0">
                  <c:v>1</c:v>
                </c:pt>
              </c:numCache>
            </c:numRef>
          </c:val>
          <c:extLst>
            <c:ext xmlns:c16="http://schemas.microsoft.com/office/drawing/2014/chart" uri="{C3380CC4-5D6E-409C-BE32-E72D297353CC}">
              <c16:uniqueId val="{00000000-D8E5-4464-B395-43BCB92875A9}"/>
            </c:ext>
          </c:extLst>
        </c:ser>
        <c:dLbls>
          <c:showLegendKey val="0"/>
          <c:showVal val="0"/>
          <c:showCatName val="0"/>
          <c:showSerName val="0"/>
          <c:showPercent val="0"/>
          <c:showBubbleSize val="0"/>
        </c:dLbls>
        <c:gapWidth val="60"/>
        <c:overlap val="-50"/>
        <c:axId val="433537544"/>
        <c:axId val="433546560"/>
      </c:barChart>
      <c:catAx>
        <c:axId val="433537544"/>
        <c:scaling>
          <c:orientation val="minMax"/>
        </c:scaling>
        <c:delete val="1"/>
        <c:axPos val="b"/>
        <c:numFmt formatCode="General" sourceLinked="1"/>
        <c:majorTickMark val="out"/>
        <c:minorTickMark val="none"/>
        <c:tickLblPos val="nextTo"/>
        <c:crossAx val="433546560"/>
        <c:crosses val="autoZero"/>
        <c:auto val="1"/>
        <c:lblAlgn val="ctr"/>
        <c:lblOffset val="100"/>
        <c:noMultiLvlLbl val="0"/>
      </c:catAx>
      <c:valAx>
        <c:axId val="433546560"/>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33537544"/>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597473846170314E-2"/>
          <c:y val="0.25658028945169614"/>
          <c:w val="0.93756915578227862"/>
          <c:h val="8.4227798130868975E-2"/>
        </c:manualLayout>
      </c:layout>
      <c:barChart>
        <c:barDir val="bar"/>
        <c:grouping val="percentStacked"/>
        <c:varyColors val="0"/>
        <c:ser>
          <c:idx val="0"/>
          <c:order val="0"/>
          <c:tx>
            <c:strRef>
              <c:f>'81【Q64】'!$F$28</c:f>
              <c:strCache>
                <c:ptCount val="1"/>
                <c:pt idx="0">
                  <c:v>大いにできると思う</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'81【Q64】加工'!#REF!</c:f>
              <c:numCache>
                <c:formatCode>General</c:formatCode>
                <c:ptCount val="1"/>
                <c:pt idx="0">
                  <c:v>1</c:v>
                </c:pt>
              </c:numCache>
            </c:numRef>
          </c:val>
          <c:extLst>
            <c:ext xmlns:c16="http://schemas.microsoft.com/office/drawing/2014/chart" uri="{C3380CC4-5D6E-409C-BE32-E72D297353CC}">
              <c16:uniqueId val="{00000000-FE25-4A62-AA9C-842517A79CF4}"/>
            </c:ext>
          </c:extLst>
        </c:ser>
        <c:ser>
          <c:idx val="1"/>
          <c:order val="1"/>
          <c:tx>
            <c:strRef>
              <c:f>'81【Q64】'!$G$28</c:f>
              <c:strCache>
                <c:ptCount val="1"/>
                <c:pt idx="0">
                  <c:v>まあまあできると思う</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'81【Q64】加工'!#REF!</c:f>
              <c:numCache>
                <c:formatCode>General</c:formatCode>
                <c:ptCount val="1"/>
                <c:pt idx="0">
                  <c:v>1</c:v>
                </c:pt>
              </c:numCache>
            </c:numRef>
          </c:val>
          <c:extLst>
            <c:ext xmlns:c16="http://schemas.microsoft.com/office/drawing/2014/chart" uri="{C3380CC4-5D6E-409C-BE32-E72D297353CC}">
              <c16:uniqueId val="{00000001-FE25-4A62-AA9C-842517A79CF4}"/>
            </c:ext>
          </c:extLst>
        </c:ser>
        <c:ser>
          <c:idx val="2"/>
          <c:order val="2"/>
          <c:tx>
            <c:strRef>
              <c:f>'81【Q64】'!$H$28</c:f>
              <c:strCache>
                <c:ptCount val="1"/>
                <c:pt idx="0">
                  <c:v>少しできると思う</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'81【Q64】加工'!#REF!</c:f>
              <c:numCache>
                <c:formatCode>General</c:formatCode>
                <c:ptCount val="1"/>
                <c:pt idx="0">
                  <c:v>1</c:v>
                </c:pt>
              </c:numCache>
            </c:numRef>
          </c:val>
          <c:extLst>
            <c:ext xmlns:c16="http://schemas.microsoft.com/office/drawing/2014/chart" uri="{C3380CC4-5D6E-409C-BE32-E72D297353CC}">
              <c16:uniqueId val="{00000002-FE25-4A62-AA9C-842517A79CF4}"/>
            </c:ext>
          </c:extLst>
        </c:ser>
        <c:ser>
          <c:idx val="3"/>
          <c:order val="3"/>
          <c:tx>
            <c:strRef>
              <c:f>'81【Q64】'!$I$28</c:f>
              <c:strCache>
                <c:ptCount val="1"/>
                <c:pt idx="0">
                  <c:v>できないと思う</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'81【Q64】加工'!#REF!</c:f>
              <c:numCache>
                <c:formatCode>General</c:formatCode>
                <c:ptCount val="1"/>
                <c:pt idx="0">
                  <c:v>1</c:v>
                </c:pt>
              </c:numCache>
            </c:numRef>
          </c:val>
          <c:extLst>
            <c:ext xmlns:c16="http://schemas.microsoft.com/office/drawing/2014/chart" uri="{C3380CC4-5D6E-409C-BE32-E72D297353CC}">
              <c16:uniqueId val="{00000003-FE25-4A62-AA9C-842517A79CF4}"/>
            </c:ext>
          </c:extLst>
        </c:ser>
        <c:dLbls>
          <c:showLegendKey val="0"/>
          <c:showVal val="0"/>
          <c:showCatName val="0"/>
          <c:showSerName val="0"/>
          <c:showPercent val="0"/>
          <c:showBubbleSize val="0"/>
        </c:dLbls>
        <c:gapWidth val="30"/>
        <c:overlap val="100"/>
        <c:axId val="433540288"/>
        <c:axId val="433537936"/>
      </c:barChart>
      <c:catAx>
        <c:axId val="433540288"/>
        <c:scaling>
          <c:orientation val="maxMin"/>
        </c:scaling>
        <c:delete val="1"/>
        <c:axPos val="l"/>
        <c:majorTickMark val="out"/>
        <c:minorTickMark val="none"/>
        <c:tickLblPos val="nextTo"/>
        <c:crossAx val="433537936"/>
        <c:crosses val="autoZero"/>
        <c:auto val="1"/>
        <c:lblAlgn val="ctr"/>
        <c:lblOffset val="100"/>
        <c:tickLblSkip val="3"/>
        <c:tickMarkSkip val="1"/>
        <c:noMultiLvlLbl val="0"/>
      </c:catAx>
      <c:valAx>
        <c:axId val="433537936"/>
        <c:scaling>
          <c:orientation val="minMax"/>
          <c:min val="0"/>
        </c:scaling>
        <c:delete val="1"/>
        <c:axPos val="t"/>
        <c:numFmt formatCode="0%" sourceLinked="1"/>
        <c:majorTickMark val="out"/>
        <c:minorTickMark val="none"/>
        <c:tickLblPos val="nextTo"/>
        <c:crossAx val="433540288"/>
        <c:crossesAt val="1"/>
        <c:crossBetween val="between"/>
      </c:valAx>
      <c:spPr>
        <a:noFill/>
        <a:ln w="25400">
          <a:noFill/>
        </a:ln>
      </c:spPr>
    </c:plotArea>
    <c:legend>
      <c:legendPos val="t"/>
      <c:layout>
        <c:manualLayout>
          <c:xMode val="edge"/>
          <c:yMode val="edge"/>
          <c:x val="4.2631725548900573E-2"/>
          <c:y val="0.59038402603705287"/>
          <c:w val="0.90402370011562916"/>
          <c:h val="0.25892438803331386"/>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2311111111111111"/>
          <c:w val="0.93756915578227862"/>
          <c:h val="0.6"/>
        </c:manualLayout>
      </c:layout>
      <c:barChart>
        <c:barDir val="bar"/>
        <c:grouping val="percentStacked"/>
        <c:varyColors val="0"/>
        <c:ser>
          <c:idx val="0"/>
          <c:order val="0"/>
          <c:tx>
            <c:strRef>
              <c:f>'81【Q64】'!$F$28</c:f>
              <c:strCache>
                <c:ptCount val="1"/>
                <c:pt idx="0">
                  <c:v>大いにできると思う</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'81【Q64】'!$F$30:$F$32</c:f>
              <c:numCache>
                <c:formatCode>"∴"0.0_ </c:formatCode>
                <c:ptCount val="3"/>
                <c:pt idx="0" formatCode="0.0_ ">
                  <c:v>7.4074074074074066</c:v>
                </c:pt>
                <c:pt idx="1">
                  <c:v>14.285714285714285</c:v>
                </c:pt>
                <c:pt idx="2" formatCode="&quot;▽&quot;0.0_ ">
                  <c:v>4.5112781954887211</c:v>
                </c:pt>
              </c:numCache>
            </c:numRef>
          </c:val>
          <c:extLst>
            <c:ext xmlns:c16="http://schemas.microsoft.com/office/drawing/2014/chart" uri="{C3380CC4-5D6E-409C-BE32-E72D297353CC}">
              <c16:uniqueId val="{00000000-C13F-4995-8187-DE717C1ECA62}"/>
            </c:ext>
          </c:extLst>
        </c:ser>
        <c:ser>
          <c:idx val="1"/>
          <c:order val="1"/>
          <c:tx>
            <c:strRef>
              <c:f>'81【Q64】'!$G$28</c:f>
              <c:strCache>
                <c:ptCount val="1"/>
                <c:pt idx="0">
                  <c:v>まあまあできると思う</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'81【Q64】'!$G$30:$G$32</c:f>
              <c:numCache>
                <c:formatCode>"▲"0.0_ </c:formatCode>
                <c:ptCount val="3"/>
                <c:pt idx="0" formatCode="0.0_ ">
                  <c:v>32.275132275132272</c:v>
                </c:pt>
                <c:pt idx="1">
                  <c:v>50</c:v>
                </c:pt>
                <c:pt idx="2" formatCode="&quot;▼&quot;0.0_ ">
                  <c:v>24.81203007518797</c:v>
                </c:pt>
              </c:numCache>
            </c:numRef>
          </c:val>
          <c:extLst>
            <c:ext xmlns:c16="http://schemas.microsoft.com/office/drawing/2014/chart" uri="{C3380CC4-5D6E-409C-BE32-E72D297353CC}">
              <c16:uniqueId val="{00000001-C13F-4995-8187-DE717C1ECA62}"/>
            </c:ext>
          </c:extLst>
        </c:ser>
        <c:ser>
          <c:idx val="2"/>
          <c:order val="2"/>
          <c:tx>
            <c:strRef>
              <c:f>'81【Q64】'!$H$28</c:f>
              <c:strCache>
                <c:ptCount val="1"/>
                <c:pt idx="0">
                  <c:v>少しできると思う</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'81【Q64】'!$H$30:$H$32</c:f>
              <c:numCache>
                <c:formatCode>0.0_ </c:formatCode>
                <c:ptCount val="3"/>
                <c:pt idx="0">
                  <c:v>34.920634920634917</c:v>
                </c:pt>
                <c:pt idx="1">
                  <c:v>26.785714285714285</c:v>
                </c:pt>
                <c:pt idx="2">
                  <c:v>38.345864661654133</c:v>
                </c:pt>
              </c:numCache>
            </c:numRef>
          </c:val>
          <c:extLst>
            <c:ext xmlns:c16="http://schemas.microsoft.com/office/drawing/2014/chart" uri="{C3380CC4-5D6E-409C-BE32-E72D297353CC}">
              <c16:uniqueId val="{00000002-C13F-4995-8187-DE717C1ECA62}"/>
            </c:ext>
          </c:extLst>
        </c:ser>
        <c:ser>
          <c:idx val="3"/>
          <c:order val="3"/>
          <c:tx>
            <c:strRef>
              <c:f>'81【Q64】'!$I$28</c:f>
              <c:strCache>
                <c:ptCount val="1"/>
                <c:pt idx="0">
                  <c:v>できないと思う</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'81【Q64】'!$I$30:$I$32</c:f>
              <c:numCache>
                <c:formatCode>"▼"0.0_ </c:formatCode>
                <c:ptCount val="3"/>
                <c:pt idx="0" formatCode="0.0_ ">
                  <c:v>25.396825396825395</c:v>
                </c:pt>
                <c:pt idx="1">
                  <c:v>8.9285714285714288</c:v>
                </c:pt>
                <c:pt idx="2" formatCode="&quot;▲&quot;0.0_ ">
                  <c:v>32.330827067669169</c:v>
                </c:pt>
              </c:numCache>
            </c:numRef>
          </c:val>
          <c:extLst>
            <c:ext xmlns:c16="http://schemas.microsoft.com/office/drawing/2014/chart" uri="{C3380CC4-5D6E-409C-BE32-E72D297353CC}">
              <c16:uniqueId val="{00000003-C13F-4995-8187-DE717C1ECA62}"/>
            </c:ext>
          </c:extLst>
        </c:ser>
        <c:dLbls>
          <c:showLegendKey val="0"/>
          <c:showVal val="0"/>
          <c:showCatName val="0"/>
          <c:showSerName val="0"/>
          <c:showPercent val="0"/>
          <c:showBubbleSize val="0"/>
        </c:dLbls>
        <c:gapWidth val="30"/>
        <c:overlap val="100"/>
        <c:axId val="433541072"/>
        <c:axId val="433543424"/>
      </c:barChart>
      <c:catAx>
        <c:axId val="433541072"/>
        <c:scaling>
          <c:orientation val="maxMin"/>
        </c:scaling>
        <c:delete val="1"/>
        <c:axPos val="l"/>
        <c:majorTickMark val="out"/>
        <c:minorTickMark val="none"/>
        <c:tickLblPos val="nextTo"/>
        <c:crossAx val="433543424"/>
        <c:crosses val="autoZero"/>
        <c:auto val="1"/>
        <c:lblAlgn val="ctr"/>
        <c:lblOffset val="100"/>
        <c:tickLblSkip val="3"/>
        <c:tickMarkSkip val="1"/>
        <c:noMultiLvlLbl val="0"/>
      </c:catAx>
      <c:valAx>
        <c:axId val="433543424"/>
        <c:scaling>
          <c:orientation val="minMax"/>
          <c:min val="0"/>
        </c:scaling>
        <c:delete val="1"/>
        <c:axPos val="t"/>
        <c:numFmt formatCode="0%" sourceLinked="1"/>
        <c:majorTickMark val="out"/>
        <c:minorTickMark val="none"/>
        <c:tickLblPos val="nextTo"/>
        <c:crossAx val="433541072"/>
        <c:crossesAt val="1"/>
        <c:crossBetween val="between"/>
      </c:valAx>
      <c:spPr>
        <a:noFill/>
        <a:ln w="25400">
          <a:noFill/>
        </a:ln>
      </c:spPr>
    </c:plotArea>
    <c:plotVisOnly val="1"/>
    <c:dispBlanksAs val="gap"/>
    <c:showDLblsOverMax val="0"/>
  </c:chart>
  <c:spPr>
    <a:noFill/>
    <a:ln w="25400">
      <a:noFill/>
    </a:ln>
  </c:sp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2311111111111111"/>
          <c:w val="0.93756915578227862"/>
          <c:h val="0.6"/>
        </c:manualLayout>
      </c:layout>
      <c:barChart>
        <c:barDir val="bar"/>
        <c:grouping val="percentStacked"/>
        <c:varyColors val="0"/>
        <c:ser>
          <c:idx val="0"/>
          <c:order val="0"/>
          <c:tx>
            <c:strRef>
              <c:f>'81【Q64】'!$F$28</c:f>
              <c:strCache>
                <c:ptCount val="1"/>
                <c:pt idx="0">
                  <c:v>大いにできると思う</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'81【Q64】'!$F$33:$F$35</c:f>
              <c:numCache>
                <c:formatCode>0.0_ </c:formatCode>
                <c:ptCount val="3"/>
                <c:pt idx="0">
                  <c:v>7.9207920792079207</c:v>
                </c:pt>
                <c:pt idx="1">
                  <c:v>10.989010989010989</c:v>
                </c:pt>
                <c:pt idx="2">
                  <c:v>5.4054054054054053</c:v>
                </c:pt>
              </c:numCache>
            </c:numRef>
          </c:val>
          <c:extLst>
            <c:ext xmlns:c16="http://schemas.microsoft.com/office/drawing/2014/chart" uri="{C3380CC4-5D6E-409C-BE32-E72D297353CC}">
              <c16:uniqueId val="{00000000-5EBB-479F-9DD1-79E506F62BA4}"/>
            </c:ext>
          </c:extLst>
        </c:ser>
        <c:ser>
          <c:idx val="1"/>
          <c:order val="1"/>
          <c:tx>
            <c:strRef>
              <c:f>'81【Q64】'!$G$28</c:f>
              <c:strCache>
                <c:ptCount val="1"/>
                <c:pt idx="0">
                  <c:v>まあまあできると思う</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'81【Q64】'!$G$33:$G$35</c:f>
              <c:numCache>
                <c:formatCode>"△"0.0_ </c:formatCode>
                <c:ptCount val="3"/>
                <c:pt idx="0" formatCode="0.0_ ">
                  <c:v>38.118811881188122</c:v>
                </c:pt>
                <c:pt idx="1">
                  <c:v>48.35164835164835</c:v>
                </c:pt>
                <c:pt idx="2" formatCode="&quot;▽&quot;0.0_ ">
                  <c:v>29.72972972972973</c:v>
                </c:pt>
              </c:numCache>
            </c:numRef>
          </c:val>
          <c:extLst>
            <c:ext xmlns:c16="http://schemas.microsoft.com/office/drawing/2014/chart" uri="{C3380CC4-5D6E-409C-BE32-E72D297353CC}">
              <c16:uniqueId val="{00000001-5EBB-479F-9DD1-79E506F62BA4}"/>
            </c:ext>
          </c:extLst>
        </c:ser>
        <c:ser>
          <c:idx val="2"/>
          <c:order val="2"/>
          <c:tx>
            <c:strRef>
              <c:f>'81【Q64】'!$H$28</c:f>
              <c:strCache>
                <c:ptCount val="1"/>
                <c:pt idx="0">
                  <c:v>少しできると思う</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'81【Q64】'!$H$33:$H$35</c:f>
              <c:numCache>
                <c:formatCode>"∵"0.0_ </c:formatCode>
                <c:ptCount val="3"/>
                <c:pt idx="0" formatCode="0.0_ ">
                  <c:v>43.069306930693067</c:v>
                </c:pt>
                <c:pt idx="1">
                  <c:v>35.164835164835168</c:v>
                </c:pt>
                <c:pt idx="2" formatCode="&quot;∴&quot;0.0_ ">
                  <c:v>49.549549549549546</c:v>
                </c:pt>
              </c:numCache>
            </c:numRef>
          </c:val>
          <c:extLst>
            <c:ext xmlns:c16="http://schemas.microsoft.com/office/drawing/2014/chart" uri="{C3380CC4-5D6E-409C-BE32-E72D297353CC}">
              <c16:uniqueId val="{00000002-5EBB-479F-9DD1-79E506F62BA4}"/>
            </c:ext>
          </c:extLst>
        </c:ser>
        <c:ser>
          <c:idx val="3"/>
          <c:order val="3"/>
          <c:tx>
            <c:strRef>
              <c:f>'81【Q64】'!$I$28</c:f>
              <c:strCache>
                <c:ptCount val="1"/>
                <c:pt idx="0">
                  <c:v>できないと思う</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'81【Q64】'!$I$33:$I$35</c:f>
              <c:numCache>
                <c:formatCode>"▽"0.0_ </c:formatCode>
                <c:ptCount val="3"/>
                <c:pt idx="0" formatCode="0.0_ ">
                  <c:v>10.891089108910892</c:v>
                </c:pt>
                <c:pt idx="1">
                  <c:v>5.4945054945054945</c:v>
                </c:pt>
                <c:pt idx="2" formatCode="&quot;∴&quot;0.0_ ">
                  <c:v>15.315315315315313</c:v>
                </c:pt>
              </c:numCache>
            </c:numRef>
          </c:val>
          <c:extLst>
            <c:ext xmlns:c16="http://schemas.microsoft.com/office/drawing/2014/chart" uri="{C3380CC4-5D6E-409C-BE32-E72D297353CC}">
              <c16:uniqueId val="{00000003-5EBB-479F-9DD1-79E506F62BA4}"/>
            </c:ext>
          </c:extLst>
        </c:ser>
        <c:dLbls>
          <c:showLegendKey val="0"/>
          <c:showVal val="0"/>
          <c:showCatName val="0"/>
          <c:showSerName val="0"/>
          <c:showPercent val="0"/>
          <c:showBubbleSize val="0"/>
        </c:dLbls>
        <c:gapWidth val="30"/>
        <c:overlap val="100"/>
        <c:axId val="433543032"/>
        <c:axId val="433544208"/>
      </c:barChart>
      <c:catAx>
        <c:axId val="433543032"/>
        <c:scaling>
          <c:orientation val="maxMin"/>
        </c:scaling>
        <c:delete val="1"/>
        <c:axPos val="l"/>
        <c:majorTickMark val="out"/>
        <c:minorTickMark val="none"/>
        <c:tickLblPos val="nextTo"/>
        <c:crossAx val="433544208"/>
        <c:crosses val="autoZero"/>
        <c:auto val="1"/>
        <c:lblAlgn val="ctr"/>
        <c:lblOffset val="100"/>
        <c:tickLblSkip val="3"/>
        <c:tickMarkSkip val="1"/>
        <c:noMultiLvlLbl val="0"/>
      </c:catAx>
      <c:valAx>
        <c:axId val="433544208"/>
        <c:scaling>
          <c:orientation val="minMax"/>
          <c:min val="0"/>
        </c:scaling>
        <c:delete val="1"/>
        <c:axPos val="t"/>
        <c:numFmt formatCode="0%" sourceLinked="1"/>
        <c:majorTickMark val="out"/>
        <c:minorTickMark val="none"/>
        <c:tickLblPos val="nextTo"/>
        <c:crossAx val="433543032"/>
        <c:crossesAt val="1"/>
        <c:crossBetween val="between"/>
      </c:valAx>
      <c:spPr>
        <a:noFill/>
        <a:ln w="25400">
          <a:noFill/>
        </a:ln>
      </c:spPr>
    </c:plotArea>
    <c:plotVisOnly val="1"/>
    <c:dispBlanksAs val="gap"/>
    <c:showDLblsOverMax val="0"/>
  </c:chart>
  <c:spPr>
    <a:noFill/>
    <a:ln w="25400">
      <a:noFill/>
    </a:ln>
  </c:sp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6919055555555556"/>
          <c:y val="9.6646691626960421E-2"/>
          <c:w val="0.49553166666666665"/>
          <c:h val="0.78531069052654301"/>
        </c:manualLayout>
      </c:layout>
      <c:barChart>
        <c:barDir val="bar"/>
        <c:grouping val="percentStacked"/>
        <c:varyColors val="0"/>
        <c:ser>
          <c:idx val="0"/>
          <c:order val="0"/>
          <c:tx>
            <c:strRef>
              <c:f>'81【Q64】'!$N$37</c:f>
              <c:strCache>
                <c:ptCount val="1"/>
                <c:pt idx="0">
                  <c:v>大いにできると思う</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'81【Q64】'!$M$38:$M$44</c:f>
              <c:strCache>
                <c:ptCount val="7"/>
                <c:pt idx="0">
                  <c:v>男性総合職 全体(n=189)</c:v>
                </c:pt>
                <c:pt idx="1">
                  <c:v>モチベーション高い・同程度(n=56)</c:v>
                </c:pt>
                <c:pt idx="2">
                  <c:v>低い(n=133)</c:v>
                </c:pt>
                <c:pt idx="4">
                  <c:v>女性総合職 全体(n=202)</c:v>
                </c:pt>
                <c:pt idx="5">
                  <c:v>モチベーション高い・同程度(n=91)</c:v>
                </c:pt>
                <c:pt idx="6">
                  <c:v>低い(n=111)</c:v>
                </c:pt>
              </c:strCache>
            </c:strRef>
          </c:cat>
          <c:val>
            <c:numRef>
              <c:f>'81【Q64】'!$N$38:$N$44</c:f>
              <c:numCache>
                <c:formatCode>0.0_ </c:formatCode>
                <c:ptCount val="7"/>
                <c:pt idx="0">
                  <c:v>7.4074074074074066</c:v>
                </c:pt>
                <c:pt idx="1">
                  <c:v>14.285714285714285</c:v>
                </c:pt>
                <c:pt idx="2">
                  <c:v>4.5112781954887211</c:v>
                </c:pt>
                <c:pt idx="4">
                  <c:v>7.9207920792079207</c:v>
                </c:pt>
                <c:pt idx="5">
                  <c:v>10.989010989010989</c:v>
                </c:pt>
                <c:pt idx="6">
                  <c:v>5.4054054054054053</c:v>
                </c:pt>
              </c:numCache>
            </c:numRef>
          </c:val>
          <c:extLst>
            <c:ext xmlns:c16="http://schemas.microsoft.com/office/drawing/2014/chart" uri="{C3380CC4-5D6E-409C-BE32-E72D297353CC}">
              <c16:uniqueId val="{00000000-157B-48F9-A0C0-6E7CF0A865E2}"/>
            </c:ext>
          </c:extLst>
        </c:ser>
        <c:ser>
          <c:idx val="1"/>
          <c:order val="1"/>
          <c:tx>
            <c:strRef>
              <c:f>'81【Q64】'!$O$37</c:f>
              <c:strCache>
                <c:ptCount val="1"/>
                <c:pt idx="0">
                  <c:v>まあまあできると思う</c:v>
                </c:pt>
              </c:strCache>
            </c:strRef>
          </c:tx>
          <c:spPr>
            <a:solidFill>
              <a:schemeClr val="accent1">
                <a:lumMod val="20000"/>
                <a:lumOff val="80000"/>
              </a:schemeClr>
            </a:solidFill>
            <a:ln>
              <a:solidFill>
                <a:schemeClr val="accent1"/>
              </a:solidFill>
            </a:ln>
            <a:effectLst/>
          </c:spPr>
          <c:invertIfNegative val="0"/>
          <c:dLbls>
            <c:dLbl>
              <c:idx val="2"/>
              <c:layout>
                <c:manualLayout>
                  <c:x val="0"/>
                  <c:y val="-3.4358830879762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57B-48F9-A0C0-6E7CF0A865E2}"/>
                </c:ext>
              </c:extLst>
            </c:dLbl>
            <c:dLbl>
              <c:idx val="4"/>
              <c:layout>
                <c:manualLayout>
                  <c:x val="6.2507208279973343E-3"/>
                  <c:y val="8.117537615316386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57B-48F9-A0C0-6E7CF0A865E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'81【Q64】'!$M$38:$M$44</c:f>
              <c:strCache>
                <c:ptCount val="7"/>
                <c:pt idx="0">
                  <c:v>男性総合職 全体(n=189)</c:v>
                </c:pt>
                <c:pt idx="1">
                  <c:v>モチベーション高い・同程度(n=56)</c:v>
                </c:pt>
                <c:pt idx="2">
                  <c:v>低い(n=133)</c:v>
                </c:pt>
                <c:pt idx="4">
                  <c:v>女性総合職 全体(n=202)</c:v>
                </c:pt>
                <c:pt idx="5">
                  <c:v>モチベーション高い・同程度(n=91)</c:v>
                </c:pt>
                <c:pt idx="6">
                  <c:v>低い(n=111)</c:v>
                </c:pt>
              </c:strCache>
            </c:strRef>
          </c:cat>
          <c:val>
            <c:numRef>
              <c:f>'81【Q64】'!$O$38:$O$44</c:f>
              <c:numCache>
                <c:formatCode>0.0_ </c:formatCode>
                <c:ptCount val="7"/>
                <c:pt idx="0">
                  <c:v>32.275132275132272</c:v>
                </c:pt>
                <c:pt idx="1">
                  <c:v>50</c:v>
                </c:pt>
                <c:pt idx="2">
                  <c:v>24.81203007518797</c:v>
                </c:pt>
                <c:pt idx="4">
                  <c:v>38.118811881188122</c:v>
                </c:pt>
                <c:pt idx="5">
                  <c:v>48.35164835164835</c:v>
                </c:pt>
                <c:pt idx="6">
                  <c:v>29.72972972972973</c:v>
                </c:pt>
              </c:numCache>
            </c:numRef>
          </c:val>
          <c:extLst>
            <c:ext xmlns:c16="http://schemas.microsoft.com/office/drawing/2014/chart" uri="{C3380CC4-5D6E-409C-BE32-E72D297353CC}">
              <c16:uniqueId val="{00000003-157B-48F9-A0C0-6E7CF0A865E2}"/>
            </c:ext>
          </c:extLst>
        </c:ser>
        <c:ser>
          <c:idx val="2"/>
          <c:order val="2"/>
          <c:tx>
            <c:strRef>
              <c:f>'81【Q64】'!$P$37</c:f>
              <c:strCache>
                <c:ptCount val="1"/>
                <c:pt idx="0">
                  <c:v>少しできると思う</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'81【Q64】'!$M$38:$M$44</c:f>
              <c:strCache>
                <c:ptCount val="7"/>
                <c:pt idx="0">
                  <c:v>男性総合職 全体(n=189)</c:v>
                </c:pt>
                <c:pt idx="1">
                  <c:v>モチベーション高い・同程度(n=56)</c:v>
                </c:pt>
                <c:pt idx="2">
                  <c:v>低い(n=133)</c:v>
                </c:pt>
                <c:pt idx="4">
                  <c:v>女性総合職 全体(n=202)</c:v>
                </c:pt>
                <c:pt idx="5">
                  <c:v>モチベーション高い・同程度(n=91)</c:v>
                </c:pt>
                <c:pt idx="6">
                  <c:v>低い(n=111)</c:v>
                </c:pt>
              </c:strCache>
            </c:strRef>
          </c:cat>
          <c:val>
            <c:numRef>
              <c:f>'81【Q64】'!$P$38:$P$44</c:f>
              <c:numCache>
                <c:formatCode>0.0_ </c:formatCode>
                <c:ptCount val="7"/>
                <c:pt idx="0">
                  <c:v>34.920634920634917</c:v>
                </c:pt>
                <c:pt idx="1">
                  <c:v>26.785714285714285</c:v>
                </c:pt>
                <c:pt idx="2">
                  <c:v>38.345864661654133</c:v>
                </c:pt>
                <c:pt idx="4">
                  <c:v>43.069306930693067</c:v>
                </c:pt>
                <c:pt idx="5">
                  <c:v>35.164835164835168</c:v>
                </c:pt>
                <c:pt idx="6">
                  <c:v>49.549549549549546</c:v>
                </c:pt>
              </c:numCache>
            </c:numRef>
          </c:val>
          <c:extLst>
            <c:ext xmlns:c16="http://schemas.microsoft.com/office/drawing/2014/chart" uri="{C3380CC4-5D6E-409C-BE32-E72D297353CC}">
              <c16:uniqueId val="{00000004-157B-48F9-A0C0-6E7CF0A865E2}"/>
            </c:ext>
          </c:extLst>
        </c:ser>
        <c:ser>
          <c:idx val="3"/>
          <c:order val="3"/>
          <c:tx>
            <c:strRef>
              <c:f>'81【Q64】'!$Q$37</c:f>
              <c:strCache>
                <c:ptCount val="1"/>
                <c:pt idx="0">
                  <c:v>できないと思う</c:v>
                </c:pt>
              </c:strCache>
            </c:strRef>
          </c:tx>
          <c:spPr>
            <a:pattFill prst="pct20">
              <a:fgClr>
                <a:srgbClr val="5B9BD5"/>
              </a:fgClr>
              <a:bgClr>
                <a:sysClr val="window" lastClr="FFFFFF"/>
              </a:bgClr>
            </a:patt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'81【Q64】'!$M$38:$M$44</c:f>
              <c:strCache>
                <c:ptCount val="7"/>
                <c:pt idx="0">
                  <c:v>男性総合職 全体(n=189)</c:v>
                </c:pt>
                <c:pt idx="1">
                  <c:v>モチベーション高い・同程度(n=56)</c:v>
                </c:pt>
                <c:pt idx="2">
                  <c:v>低い(n=133)</c:v>
                </c:pt>
                <c:pt idx="4">
                  <c:v>女性総合職 全体(n=202)</c:v>
                </c:pt>
                <c:pt idx="5">
                  <c:v>モチベーション高い・同程度(n=91)</c:v>
                </c:pt>
                <c:pt idx="6">
                  <c:v>低い(n=111)</c:v>
                </c:pt>
              </c:strCache>
            </c:strRef>
          </c:cat>
          <c:val>
            <c:numRef>
              <c:f>'81【Q64】'!$Q$38:$Q$44</c:f>
              <c:numCache>
                <c:formatCode>0.0_ </c:formatCode>
                <c:ptCount val="7"/>
                <c:pt idx="0">
                  <c:v>25.396825396825395</c:v>
                </c:pt>
                <c:pt idx="1">
                  <c:v>8.9285714285714288</c:v>
                </c:pt>
                <c:pt idx="2">
                  <c:v>32.330827067669169</c:v>
                </c:pt>
                <c:pt idx="4">
                  <c:v>10.891089108910892</c:v>
                </c:pt>
                <c:pt idx="5">
                  <c:v>5.4945054945054945</c:v>
                </c:pt>
                <c:pt idx="6">
                  <c:v>15.315315315315313</c:v>
                </c:pt>
              </c:numCache>
            </c:numRef>
          </c:val>
          <c:extLst>
            <c:ext xmlns:c16="http://schemas.microsoft.com/office/drawing/2014/chart" uri="{C3380CC4-5D6E-409C-BE32-E72D297353CC}">
              <c16:uniqueId val="{00000005-157B-48F9-A0C0-6E7CF0A865E2}"/>
            </c:ext>
          </c:extLst>
        </c:ser>
        <c:dLbls>
          <c:showLegendKey val="0"/>
          <c:showVal val="0"/>
          <c:showCatName val="0"/>
          <c:showSerName val="0"/>
          <c:showPercent val="0"/>
          <c:showBubbleSize val="0"/>
        </c:dLbls>
        <c:gapWidth val="150"/>
        <c:overlap val="100"/>
        <c:axId val="433555576"/>
        <c:axId val="433555968"/>
      </c:barChart>
      <c:catAx>
        <c:axId val="4335555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33555968"/>
        <c:crosses val="autoZero"/>
        <c:auto val="1"/>
        <c:lblAlgn val="ctr"/>
        <c:lblOffset val="100"/>
        <c:noMultiLvlLbl val="0"/>
      </c:catAx>
      <c:valAx>
        <c:axId val="43355596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33555576"/>
        <c:crosses val="autoZero"/>
        <c:crossBetween val="between"/>
        <c:majorUnit val="0.2"/>
      </c:valAx>
      <c:spPr>
        <a:noFill/>
        <a:ln>
          <a:noFill/>
        </a:ln>
        <a:effectLst/>
      </c:spPr>
    </c:plotArea>
    <c:legend>
      <c:legendPos val="b"/>
      <c:layout>
        <c:manualLayout>
          <c:xMode val="edge"/>
          <c:yMode val="edge"/>
          <c:x val="0.12859351851851852"/>
          <c:y val="0.91184079082594693"/>
          <c:w val="0.84405611111111112"/>
          <c:h val="7.1625291209308717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274207407407407"/>
          <c:y val="0.2040174978127734"/>
          <c:w val="0.79279999999999995"/>
          <c:h val="0.60304384174200443"/>
        </c:manualLayout>
      </c:layout>
      <c:barChart>
        <c:barDir val="bar"/>
        <c:grouping val="percentStacked"/>
        <c:varyColors val="0"/>
        <c:ser>
          <c:idx val="0"/>
          <c:order val="0"/>
          <c:tx>
            <c:strRef>
              <c:f>'16【Q18】'!$D$34:$D$35</c:f>
              <c:strCache>
                <c:ptCount val="2"/>
                <c:pt idx="1">
                  <c:v>ある</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'16【Q18】'!$C$36:$C$37</c:f>
              <c:strCache>
                <c:ptCount val="2"/>
                <c:pt idx="0">
                  <c:v>男性総合職(n=236)</c:v>
                </c:pt>
                <c:pt idx="1">
                  <c:v>女性総合職(n=259)</c:v>
                </c:pt>
              </c:strCache>
            </c:strRef>
          </c:cat>
          <c:val>
            <c:numRef>
              <c:f>'16【Q18】'!$D$36:$D$37</c:f>
              <c:numCache>
                <c:formatCode>0.0_ </c:formatCode>
                <c:ptCount val="2"/>
                <c:pt idx="0">
                  <c:v>33.050847457627121</c:v>
                </c:pt>
                <c:pt idx="1">
                  <c:v>27.799227799227801</c:v>
                </c:pt>
              </c:numCache>
            </c:numRef>
          </c:val>
          <c:extLst>
            <c:ext xmlns:c16="http://schemas.microsoft.com/office/drawing/2014/chart" uri="{C3380CC4-5D6E-409C-BE32-E72D297353CC}">
              <c16:uniqueId val="{00000000-CE17-486A-BA6F-EDCA37903B44}"/>
            </c:ext>
          </c:extLst>
        </c:ser>
        <c:ser>
          <c:idx val="1"/>
          <c:order val="1"/>
          <c:tx>
            <c:strRef>
              <c:f>'16【Q18】'!$E$34:$E$35</c:f>
              <c:strCache>
                <c:ptCount val="2"/>
                <c:pt idx="1">
                  <c:v>ない</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'16【Q18】'!$C$36:$C$37</c:f>
              <c:strCache>
                <c:ptCount val="2"/>
                <c:pt idx="0">
                  <c:v>男性総合職(n=236)</c:v>
                </c:pt>
                <c:pt idx="1">
                  <c:v>女性総合職(n=259)</c:v>
                </c:pt>
              </c:strCache>
            </c:strRef>
          </c:cat>
          <c:val>
            <c:numRef>
              <c:f>'16【Q18】'!$E$36:$E$37</c:f>
              <c:numCache>
                <c:formatCode>0.0_ </c:formatCode>
                <c:ptCount val="2"/>
                <c:pt idx="0">
                  <c:v>53.813559322033896</c:v>
                </c:pt>
                <c:pt idx="1">
                  <c:v>37.065637065637063</c:v>
                </c:pt>
              </c:numCache>
            </c:numRef>
          </c:val>
          <c:extLst>
            <c:ext xmlns:c16="http://schemas.microsoft.com/office/drawing/2014/chart" uri="{C3380CC4-5D6E-409C-BE32-E72D297353CC}">
              <c16:uniqueId val="{00000001-CE17-486A-BA6F-EDCA37903B44}"/>
            </c:ext>
          </c:extLst>
        </c:ser>
        <c:ser>
          <c:idx val="2"/>
          <c:order val="2"/>
          <c:tx>
            <c:strRef>
              <c:f>'16【Q18】'!$F$34:$F$35</c:f>
              <c:strCache>
                <c:ptCount val="2"/>
                <c:pt idx="1">
                  <c:v>異動をしたことがない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'16【Q18】'!$C$36:$C$37</c:f>
              <c:strCache>
                <c:ptCount val="2"/>
                <c:pt idx="0">
                  <c:v>男性総合職(n=236)</c:v>
                </c:pt>
                <c:pt idx="1">
                  <c:v>女性総合職(n=259)</c:v>
                </c:pt>
              </c:strCache>
            </c:strRef>
          </c:cat>
          <c:val>
            <c:numRef>
              <c:f>'16【Q18】'!$F$36:$F$37</c:f>
              <c:numCache>
                <c:formatCode>0.0_ </c:formatCode>
                <c:ptCount val="2"/>
                <c:pt idx="0">
                  <c:v>13.135593220338984</c:v>
                </c:pt>
                <c:pt idx="1">
                  <c:v>35.135135135135137</c:v>
                </c:pt>
              </c:numCache>
            </c:numRef>
          </c:val>
          <c:extLst>
            <c:ext xmlns:c16="http://schemas.microsoft.com/office/drawing/2014/chart" uri="{C3380CC4-5D6E-409C-BE32-E72D297353CC}">
              <c16:uniqueId val="{00000002-CE17-486A-BA6F-EDCA37903B44}"/>
            </c:ext>
          </c:extLst>
        </c:ser>
        <c:dLbls>
          <c:showLegendKey val="0"/>
          <c:showVal val="0"/>
          <c:showCatName val="0"/>
          <c:showSerName val="0"/>
          <c:showPercent val="0"/>
          <c:showBubbleSize val="0"/>
        </c:dLbls>
        <c:gapWidth val="150"/>
        <c:overlap val="100"/>
        <c:axId val="407210488"/>
        <c:axId val="407215976"/>
      </c:barChart>
      <c:catAx>
        <c:axId val="4072104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07215976"/>
        <c:crosses val="autoZero"/>
        <c:auto val="1"/>
        <c:lblAlgn val="ctr"/>
        <c:lblOffset val="100"/>
        <c:noMultiLvlLbl val="0"/>
      </c:catAx>
      <c:valAx>
        <c:axId val="40721597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07210488"/>
        <c:crosses val="autoZero"/>
        <c:crossBetween val="between"/>
        <c:majorUnit val="0.2"/>
      </c:valAx>
      <c:spPr>
        <a:noFill/>
        <a:ln>
          <a:noFill/>
        </a:ln>
        <a:effectLst/>
      </c:spPr>
    </c:plotArea>
    <c:legend>
      <c:legendPos val="b"/>
      <c:layout>
        <c:manualLayout>
          <c:xMode val="edge"/>
          <c:yMode val="edge"/>
          <c:x val="1.5935185185185182E-3"/>
          <c:y val="0.83113288616700687"/>
          <c:w val="0.99840648148148148"/>
          <c:h val="0.1660441333722173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3628620102214651E-2"/>
          <c:y val="5.1340739941753859E-2"/>
          <c:w val="0.97446064557092205"/>
          <c:h val="0.9144126847157804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'67【Q70S1】'!$F$30:$O$30</c:f>
              <c:numCache>
                <c:formatCode>0.0_ </c:formatCode>
                <c:ptCount val="10"/>
                <c:pt idx="0">
                  <c:v>19.181585677749361</c:v>
                </c:pt>
                <c:pt idx="1">
                  <c:v>15.34526854219949</c:v>
                </c:pt>
                <c:pt idx="2">
                  <c:v>9.9744245524296673</c:v>
                </c:pt>
                <c:pt idx="3">
                  <c:v>4.3478260869565215</c:v>
                </c:pt>
                <c:pt idx="4">
                  <c:v>27.10997442455243</c:v>
                </c:pt>
                <c:pt idx="5">
                  <c:v>8.4398976982097178</c:v>
                </c:pt>
                <c:pt idx="6">
                  <c:v>4.0920716112531972</c:v>
                </c:pt>
                <c:pt idx="7">
                  <c:v>0.51150895140664965</c:v>
                </c:pt>
                <c:pt idx="8">
                  <c:v>48.081841432225062</c:v>
                </c:pt>
                <c:pt idx="9">
                  <c:v>0</c:v>
                </c:pt>
              </c:numCache>
            </c:numRef>
          </c:val>
          <c:extLst>
            <c:ext xmlns:c16="http://schemas.microsoft.com/office/drawing/2014/chart" uri="{C3380CC4-5D6E-409C-BE32-E72D297353CC}">
              <c16:uniqueId val="{00000005-1995-4617-8B3E-379A66EB4C01}"/>
            </c:ext>
          </c:extLst>
        </c:ser>
        <c:dLbls>
          <c:showLegendKey val="0"/>
          <c:showVal val="0"/>
          <c:showCatName val="0"/>
          <c:showSerName val="0"/>
          <c:showPercent val="0"/>
          <c:showBubbleSize val="0"/>
        </c:dLbls>
        <c:gapWidth val="60"/>
        <c:overlap val="-50"/>
        <c:axId val="433550872"/>
        <c:axId val="433549304"/>
      </c:barChart>
      <c:catAx>
        <c:axId val="433550872"/>
        <c:scaling>
          <c:orientation val="minMax"/>
        </c:scaling>
        <c:delete val="1"/>
        <c:axPos val="b"/>
        <c:numFmt formatCode="General" sourceLinked="1"/>
        <c:majorTickMark val="out"/>
        <c:minorTickMark val="none"/>
        <c:tickLblPos val="nextTo"/>
        <c:crossAx val="433549304"/>
        <c:crosses val="autoZero"/>
        <c:auto val="1"/>
        <c:lblAlgn val="ctr"/>
        <c:lblOffset val="100"/>
        <c:noMultiLvlLbl val="0"/>
      </c:catAx>
      <c:valAx>
        <c:axId val="43354930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33550872"/>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'68【Q72】'!$F$30:$I$30</c:f>
              <c:numCache>
                <c:formatCode>0.0_ </c:formatCode>
                <c:ptCount val="4"/>
                <c:pt idx="0">
                  <c:v>22.424242424242426</c:v>
                </c:pt>
                <c:pt idx="1">
                  <c:v>22.626262626262626</c:v>
                </c:pt>
                <c:pt idx="2">
                  <c:v>21.01010101010101</c:v>
                </c:pt>
                <c:pt idx="3">
                  <c:v>33.939393939393945</c:v>
                </c:pt>
              </c:numCache>
            </c:numRef>
          </c:val>
          <c:extLst>
            <c:ext xmlns:c16="http://schemas.microsoft.com/office/drawing/2014/chart" uri="{C3380CC4-5D6E-409C-BE32-E72D297353CC}">
              <c16:uniqueId val="{00000005-FC53-4150-AB26-41ABBEC9D645}"/>
            </c:ext>
          </c:extLst>
        </c:ser>
        <c:dLbls>
          <c:showLegendKey val="0"/>
          <c:showVal val="0"/>
          <c:showCatName val="0"/>
          <c:showSerName val="0"/>
          <c:showPercent val="0"/>
          <c:showBubbleSize val="0"/>
        </c:dLbls>
        <c:gapWidth val="60"/>
        <c:overlap val="-50"/>
        <c:axId val="433550480"/>
        <c:axId val="433551264"/>
      </c:barChart>
      <c:catAx>
        <c:axId val="433550480"/>
        <c:scaling>
          <c:orientation val="minMax"/>
        </c:scaling>
        <c:delete val="1"/>
        <c:axPos val="b"/>
        <c:numFmt formatCode="General" sourceLinked="1"/>
        <c:majorTickMark val="out"/>
        <c:minorTickMark val="none"/>
        <c:tickLblPos val="nextTo"/>
        <c:crossAx val="433551264"/>
        <c:crosses val="autoZero"/>
        <c:auto val="1"/>
        <c:lblAlgn val="ctr"/>
        <c:lblOffset val="100"/>
        <c:noMultiLvlLbl val="0"/>
      </c:catAx>
      <c:valAx>
        <c:axId val="43355126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33550480"/>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63513826555157249"/>
          <c:w val="0.93756915578227862"/>
          <c:h val="0.28533683226687756"/>
        </c:manualLayout>
      </c:layout>
      <c:barChart>
        <c:barDir val="bar"/>
        <c:grouping val="percentStacked"/>
        <c:varyColors val="0"/>
        <c:ser>
          <c:idx val="0"/>
          <c:order val="0"/>
          <c:tx>
            <c:strRef>
              <c:f>'68【Q72】'!$F$28</c:f>
              <c:strCache>
                <c:ptCount val="1"/>
                <c:pt idx="0">
                  <c:v>評価があり処遇に反映される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'68【Q72】'!$F$30:$F$32</c:f>
              <c:numCache>
                <c:formatCode>0.0_ </c:formatCode>
                <c:ptCount val="3"/>
                <c:pt idx="0">
                  <c:v>22.424242424242426</c:v>
                </c:pt>
                <c:pt idx="1">
                  <c:v>21.610169491525426</c:v>
                </c:pt>
                <c:pt idx="2">
                  <c:v>23.166023166023166</c:v>
                </c:pt>
              </c:numCache>
            </c:numRef>
          </c:val>
          <c:extLst>
            <c:ext xmlns:c16="http://schemas.microsoft.com/office/drawing/2014/chart" uri="{C3380CC4-5D6E-409C-BE32-E72D297353CC}">
              <c16:uniqueId val="{00000001-1B70-4D54-8D4F-182B6BBDBFBA}"/>
            </c:ext>
          </c:extLst>
        </c:ser>
        <c:ser>
          <c:idx val="1"/>
          <c:order val="1"/>
          <c:tx>
            <c:strRef>
              <c:f>'68【Q72】'!$G$28</c:f>
              <c:strCache>
                <c:ptCount val="1"/>
                <c:pt idx="0">
                  <c:v>評価されているが、処遇に反映されていない</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'68【Q72】'!$G$30:$G$32</c:f>
              <c:numCache>
                <c:formatCode>0.0_ </c:formatCode>
                <c:ptCount val="3"/>
                <c:pt idx="0">
                  <c:v>22.626262626262626</c:v>
                </c:pt>
                <c:pt idx="1">
                  <c:v>22.457627118644069</c:v>
                </c:pt>
                <c:pt idx="2">
                  <c:v>22.779922779922778</c:v>
                </c:pt>
              </c:numCache>
            </c:numRef>
          </c:val>
          <c:extLst>
            <c:ext xmlns:c16="http://schemas.microsoft.com/office/drawing/2014/chart" uri="{C3380CC4-5D6E-409C-BE32-E72D297353CC}">
              <c16:uniqueId val="{00000002-1B70-4D54-8D4F-182B6BBDBFBA}"/>
            </c:ext>
          </c:extLst>
        </c:ser>
        <c:ser>
          <c:idx val="2"/>
          <c:order val="2"/>
          <c:tx>
            <c:strRef>
              <c:f>'68【Q72】'!$H$28</c:f>
              <c:strCache>
                <c:ptCount val="1"/>
                <c:pt idx="0">
                  <c:v>評価はない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'68【Q72】'!$H$30:$H$32</c:f>
              <c:numCache>
                <c:formatCode>0.0_ </c:formatCode>
                <c:ptCount val="3"/>
                <c:pt idx="0">
                  <c:v>21.01010101010101</c:v>
                </c:pt>
                <c:pt idx="1">
                  <c:v>21.610169491525426</c:v>
                </c:pt>
                <c:pt idx="2">
                  <c:v>20.463320463320464</c:v>
                </c:pt>
              </c:numCache>
            </c:numRef>
          </c:val>
          <c:extLst>
            <c:ext xmlns:c16="http://schemas.microsoft.com/office/drawing/2014/chart" uri="{C3380CC4-5D6E-409C-BE32-E72D297353CC}">
              <c16:uniqueId val="{00000003-1B70-4D54-8D4F-182B6BBDBFBA}"/>
            </c:ext>
          </c:extLst>
        </c:ser>
        <c:ser>
          <c:idx val="3"/>
          <c:order val="3"/>
          <c:tx>
            <c:strRef>
              <c:f>'68【Q72】'!$I$28</c:f>
              <c:strCache>
                <c:ptCount val="1"/>
                <c:pt idx="0">
                  <c:v>わからない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'68【Q72】'!$I$30:$I$32</c:f>
              <c:numCache>
                <c:formatCode>0.0_ </c:formatCode>
                <c:ptCount val="3"/>
                <c:pt idx="0">
                  <c:v>33.939393939393945</c:v>
                </c:pt>
                <c:pt idx="1">
                  <c:v>34.322033898305079</c:v>
                </c:pt>
                <c:pt idx="2">
                  <c:v>33.590733590733592</c:v>
                </c:pt>
              </c:numCache>
            </c:numRef>
          </c:val>
          <c:extLst>
            <c:ext xmlns:c16="http://schemas.microsoft.com/office/drawing/2014/chart" uri="{C3380CC4-5D6E-409C-BE32-E72D297353CC}">
              <c16:uniqueId val="{00000004-1B70-4D54-8D4F-182B6BBDBFBA}"/>
            </c:ext>
          </c:extLst>
        </c:ser>
        <c:dLbls>
          <c:showLegendKey val="0"/>
          <c:showVal val="0"/>
          <c:showCatName val="0"/>
          <c:showSerName val="0"/>
          <c:showPercent val="0"/>
          <c:showBubbleSize val="0"/>
        </c:dLbls>
        <c:gapWidth val="30"/>
        <c:overlap val="100"/>
        <c:axId val="433552048"/>
        <c:axId val="433553616"/>
      </c:barChart>
      <c:catAx>
        <c:axId val="433552048"/>
        <c:scaling>
          <c:orientation val="maxMin"/>
        </c:scaling>
        <c:delete val="1"/>
        <c:axPos val="l"/>
        <c:majorTickMark val="out"/>
        <c:minorTickMark val="none"/>
        <c:tickLblPos val="nextTo"/>
        <c:crossAx val="433553616"/>
        <c:crosses val="autoZero"/>
        <c:auto val="1"/>
        <c:lblAlgn val="ctr"/>
        <c:lblOffset val="100"/>
        <c:tickLblSkip val="3"/>
        <c:tickMarkSkip val="1"/>
        <c:noMultiLvlLbl val="0"/>
      </c:catAx>
      <c:valAx>
        <c:axId val="433553616"/>
        <c:scaling>
          <c:orientation val="minMax"/>
          <c:min val="0"/>
        </c:scaling>
        <c:delete val="1"/>
        <c:axPos val="t"/>
        <c:numFmt formatCode="0%" sourceLinked="1"/>
        <c:majorTickMark val="out"/>
        <c:minorTickMark val="none"/>
        <c:tickLblPos val="nextTo"/>
        <c:crossAx val="433552048"/>
        <c:crossesAt val="1"/>
        <c:crossBetween val="between"/>
      </c:valAx>
      <c:spPr>
        <a:noFill/>
        <a:ln w="25400">
          <a:noFill/>
        </a:ln>
      </c:spPr>
    </c:plotArea>
    <c:legend>
      <c:legendPos val="t"/>
      <c:layout>
        <c:manualLayout>
          <c:xMode val="edge"/>
          <c:yMode val="edge"/>
          <c:x val="0.18814258883878324"/>
          <c:y val="0.265969209917373"/>
          <c:w val="0.58503198269240919"/>
          <c:h val="0.29918333070034675"/>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241275925925926"/>
          <c:y val="0.21261278237656192"/>
          <c:w val="0.74059462962962974"/>
          <c:h val="0.61334410121811689"/>
        </c:manualLayout>
      </c:layout>
      <c:barChart>
        <c:barDir val="bar"/>
        <c:grouping val="percentStacked"/>
        <c:varyColors val="0"/>
        <c:ser>
          <c:idx val="0"/>
          <c:order val="0"/>
          <c:tx>
            <c:strRef>
              <c:f>'68【Q72】'!$D$34</c:f>
              <c:strCache>
                <c:ptCount val="1"/>
                <c:pt idx="0">
                  <c:v>評価があり処遇に反映される</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'68【Q72】'!$C$35:$C$36</c:f>
              <c:strCache>
                <c:ptCount val="2"/>
                <c:pt idx="0">
                  <c:v>男性総合職(n=236)</c:v>
                </c:pt>
                <c:pt idx="1">
                  <c:v>女性総合職(n=259)</c:v>
                </c:pt>
              </c:strCache>
            </c:strRef>
          </c:cat>
          <c:val>
            <c:numRef>
              <c:f>'68【Q72】'!$D$35:$D$36</c:f>
              <c:numCache>
                <c:formatCode>0.0_ </c:formatCode>
                <c:ptCount val="2"/>
                <c:pt idx="0">
                  <c:v>21.610169491525426</c:v>
                </c:pt>
                <c:pt idx="1">
                  <c:v>23.166023166023166</c:v>
                </c:pt>
              </c:numCache>
            </c:numRef>
          </c:val>
          <c:extLst>
            <c:ext xmlns:c16="http://schemas.microsoft.com/office/drawing/2014/chart" uri="{C3380CC4-5D6E-409C-BE32-E72D297353CC}">
              <c16:uniqueId val="{00000000-1950-4117-9D03-F702E009E17C}"/>
            </c:ext>
          </c:extLst>
        </c:ser>
        <c:ser>
          <c:idx val="1"/>
          <c:order val="1"/>
          <c:tx>
            <c:strRef>
              <c:f>'68【Q72】'!$E$34</c:f>
              <c:strCache>
                <c:ptCount val="1"/>
                <c:pt idx="0">
                  <c:v>評価されているが、処遇に反映されていない</c:v>
                </c:pt>
              </c:strCache>
            </c:strRef>
          </c:tx>
          <c:spPr>
            <a:solidFill>
              <a:schemeClr val="accent1">
                <a:lumMod val="20000"/>
                <a:lumOff val="80000"/>
              </a:schemeClr>
            </a:solidFill>
            <a:ln>
              <a:solidFill>
                <a:schemeClr val="accent1"/>
              </a:solidFill>
            </a:ln>
            <a:effectLst/>
          </c:spPr>
          <c:invertIfNegative val="0"/>
          <c:dLbls>
            <c:dLbl>
              <c:idx val="2"/>
              <c:layout>
                <c:manualLayout>
                  <c:x val="0"/>
                  <c:y val="-3.4358830879762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950-4117-9D03-F702E009E17C}"/>
                </c:ext>
              </c:extLst>
            </c:dLbl>
            <c:dLbl>
              <c:idx val="4"/>
              <c:layout>
                <c:manualLayout>
                  <c:x val="6.2507208279973343E-3"/>
                  <c:y val="8.117537615316386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950-4117-9D03-F702E009E17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'68【Q72】'!$C$35:$C$36</c:f>
              <c:strCache>
                <c:ptCount val="2"/>
                <c:pt idx="0">
                  <c:v>男性総合職(n=236)</c:v>
                </c:pt>
                <c:pt idx="1">
                  <c:v>女性総合職(n=259)</c:v>
                </c:pt>
              </c:strCache>
            </c:strRef>
          </c:cat>
          <c:val>
            <c:numRef>
              <c:f>'68【Q72】'!$E$35:$E$36</c:f>
              <c:numCache>
                <c:formatCode>0.0_ </c:formatCode>
                <c:ptCount val="2"/>
                <c:pt idx="0">
                  <c:v>22.457627118644069</c:v>
                </c:pt>
                <c:pt idx="1">
                  <c:v>22.779922779922778</c:v>
                </c:pt>
              </c:numCache>
            </c:numRef>
          </c:val>
          <c:extLst>
            <c:ext xmlns:c16="http://schemas.microsoft.com/office/drawing/2014/chart" uri="{C3380CC4-5D6E-409C-BE32-E72D297353CC}">
              <c16:uniqueId val="{00000003-1950-4117-9D03-F702E009E17C}"/>
            </c:ext>
          </c:extLst>
        </c:ser>
        <c:ser>
          <c:idx val="2"/>
          <c:order val="2"/>
          <c:tx>
            <c:strRef>
              <c:f>'68【Q72】'!$F$34</c:f>
              <c:strCache>
                <c:ptCount val="1"/>
                <c:pt idx="0">
                  <c:v>評価はない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'68【Q72】'!$C$35:$C$36</c:f>
              <c:strCache>
                <c:ptCount val="2"/>
                <c:pt idx="0">
                  <c:v>男性総合職(n=236)</c:v>
                </c:pt>
                <c:pt idx="1">
                  <c:v>女性総合職(n=259)</c:v>
                </c:pt>
              </c:strCache>
            </c:strRef>
          </c:cat>
          <c:val>
            <c:numRef>
              <c:f>'68【Q72】'!$F$35:$F$36</c:f>
              <c:numCache>
                <c:formatCode>0.0_ </c:formatCode>
                <c:ptCount val="2"/>
                <c:pt idx="0">
                  <c:v>21.610169491525426</c:v>
                </c:pt>
                <c:pt idx="1">
                  <c:v>20.463320463320464</c:v>
                </c:pt>
              </c:numCache>
            </c:numRef>
          </c:val>
          <c:extLst>
            <c:ext xmlns:c16="http://schemas.microsoft.com/office/drawing/2014/chart" uri="{C3380CC4-5D6E-409C-BE32-E72D297353CC}">
              <c16:uniqueId val="{00000004-1950-4117-9D03-F702E009E17C}"/>
            </c:ext>
          </c:extLst>
        </c:ser>
        <c:ser>
          <c:idx val="3"/>
          <c:order val="3"/>
          <c:tx>
            <c:strRef>
              <c:f>'68【Q72】'!$G$34</c:f>
              <c:strCache>
                <c:ptCount val="1"/>
                <c:pt idx="0">
                  <c:v>わからない</c:v>
                </c:pt>
              </c:strCache>
            </c:strRef>
          </c:tx>
          <c:spPr>
            <a:pattFill prst="pct20">
              <a:fgClr>
                <a:srgbClr val="5B9BD5"/>
              </a:fgClr>
              <a:bgClr>
                <a:sysClr val="window" lastClr="FFFFFF"/>
              </a:bgClr>
            </a:patt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'68【Q72】'!$C$35:$C$36</c:f>
              <c:strCache>
                <c:ptCount val="2"/>
                <c:pt idx="0">
                  <c:v>男性総合職(n=236)</c:v>
                </c:pt>
                <c:pt idx="1">
                  <c:v>女性総合職(n=259)</c:v>
                </c:pt>
              </c:strCache>
            </c:strRef>
          </c:cat>
          <c:val>
            <c:numRef>
              <c:f>'68【Q72】'!$G$35:$G$36</c:f>
              <c:numCache>
                <c:formatCode>0.0_ </c:formatCode>
                <c:ptCount val="2"/>
                <c:pt idx="0">
                  <c:v>34.322033898305079</c:v>
                </c:pt>
                <c:pt idx="1">
                  <c:v>33.590733590733592</c:v>
                </c:pt>
              </c:numCache>
            </c:numRef>
          </c:val>
          <c:extLst>
            <c:ext xmlns:c16="http://schemas.microsoft.com/office/drawing/2014/chart" uri="{C3380CC4-5D6E-409C-BE32-E72D297353CC}">
              <c16:uniqueId val="{00000005-1950-4117-9D03-F702E009E17C}"/>
            </c:ext>
          </c:extLst>
        </c:ser>
        <c:dLbls>
          <c:showLegendKey val="0"/>
          <c:showVal val="0"/>
          <c:showCatName val="0"/>
          <c:showSerName val="0"/>
          <c:showPercent val="0"/>
          <c:showBubbleSize val="0"/>
        </c:dLbls>
        <c:gapWidth val="150"/>
        <c:overlap val="100"/>
        <c:axId val="433555184"/>
        <c:axId val="433552440"/>
      </c:barChart>
      <c:catAx>
        <c:axId val="4335551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33552440"/>
        <c:crosses val="autoZero"/>
        <c:auto val="1"/>
        <c:lblAlgn val="ctr"/>
        <c:lblOffset val="100"/>
        <c:noMultiLvlLbl val="0"/>
      </c:catAx>
      <c:valAx>
        <c:axId val="43355244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33555184"/>
        <c:crosses val="autoZero"/>
        <c:crossBetween val="between"/>
        <c:majorUnit val="0.2"/>
      </c:valAx>
      <c:spPr>
        <a:noFill/>
        <a:ln>
          <a:noFill/>
        </a:ln>
        <a:effectLst/>
      </c:spPr>
    </c:plotArea>
    <c:legend>
      <c:legendPos val="b"/>
      <c:layout>
        <c:manualLayout>
          <c:xMode val="edge"/>
          <c:yMode val="edge"/>
          <c:x val="1.5935185185185182E-3"/>
          <c:y val="0.84427843955403026"/>
          <c:w val="0.99840648148148148"/>
          <c:h val="0.1555618368216793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6405001340105367E-2"/>
          <c:y val="5.1368424837306297E-2"/>
          <c:w val="0.89105970563546566"/>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'69【Q73】'!$F$30:$H$30</c:f>
              <c:numCache>
                <c:formatCode>0.0_ </c:formatCode>
                <c:ptCount val="3"/>
                <c:pt idx="0">
                  <c:v>66.26262626262627</c:v>
                </c:pt>
                <c:pt idx="1">
                  <c:v>18.98989898989899</c:v>
                </c:pt>
                <c:pt idx="2">
                  <c:v>14.747474747474747</c:v>
                </c:pt>
              </c:numCache>
            </c:numRef>
          </c:val>
          <c:extLst>
            <c:ext xmlns:c16="http://schemas.microsoft.com/office/drawing/2014/chart" uri="{C3380CC4-5D6E-409C-BE32-E72D297353CC}">
              <c16:uniqueId val="{00000005-9614-4332-A058-9AA1D993FFC6}"/>
            </c:ext>
          </c:extLst>
        </c:ser>
        <c:dLbls>
          <c:showLegendKey val="0"/>
          <c:showVal val="0"/>
          <c:showCatName val="0"/>
          <c:showSerName val="0"/>
          <c:showPercent val="0"/>
          <c:showBubbleSize val="0"/>
        </c:dLbls>
        <c:gapWidth val="60"/>
        <c:overlap val="-50"/>
        <c:axId val="433553224"/>
        <c:axId val="433554008"/>
      </c:barChart>
      <c:catAx>
        <c:axId val="433553224"/>
        <c:scaling>
          <c:orientation val="minMax"/>
        </c:scaling>
        <c:delete val="1"/>
        <c:axPos val="b"/>
        <c:numFmt formatCode="General" sourceLinked="1"/>
        <c:majorTickMark val="out"/>
        <c:minorTickMark val="none"/>
        <c:tickLblPos val="nextTo"/>
        <c:crossAx val="433554008"/>
        <c:crosses val="autoZero"/>
        <c:auto val="1"/>
        <c:lblAlgn val="ctr"/>
        <c:lblOffset val="100"/>
        <c:noMultiLvlLbl val="0"/>
      </c:catAx>
      <c:valAx>
        <c:axId val="433554008"/>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33553224"/>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63513826555157249"/>
          <c:w val="0.9375693739554638"/>
          <c:h val="0.28533683226687756"/>
        </c:manualLayout>
      </c:layout>
      <c:barChart>
        <c:barDir val="bar"/>
        <c:grouping val="percentStacked"/>
        <c:varyColors val="0"/>
        <c:ser>
          <c:idx val="0"/>
          <c:order val="0"/>
          <c:tx>
            <c:strRef>
              <c:f>'69【Q73】'!$F$28</c:f>
              <c:strCache>
                <c:ptCount val="1"/>
                <c:pt idx="0">
                  <c:v>評価は必要であり、処遇に反映されるべきである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'69【Q73】'!$F$30:$F$32</c:f>
              <c:numCache>
                <c:formatCode>"▽"0.0_ </c:formatCode>
                <c:ptCount val="3"/>
                <c:pt idx="0" formatCode="0.0_ ">
                  <c:v>66.26262626262627</c:v>
                </c:pt>
                <c:pt idx="1">
                  <c:v>60.593220338983059</c:v>
                </c:pt>
                <c:pt idx="2" formatCode="&quot;△&quot;0.0_ ">
                  <c:v>71.428571428571431</c:v>
                </c:pt>
              </c:numCache>
            </c:numRef>
          </c:val>
          <c:extLst>
            <c:ext xmlns:c16="http://schemas.microsoft.com/office/drawing/2014/chart" uri="{C3380CC4-5D6E-409C-BE32-E72D297353CC}">
              <c16:uniqueId val="{00000001-0E41-4D98-B119-49AF2857B203}"/>
            </c:ext>
          </c:extLst>
        </c:ser>
        <c:ser>
          <c:idx val="1"/>
          <c:order val="1"/>
          <c:tx>
            <c:strRef>
              <c:f>'69【Q73】'!$G$28</c:f>
              <c:strCache>
                <c:ptCount val="1"/>
                <c:pt idx="0">
                  <c:v>評価は必要であるが、処遇に反映されなくてもいい</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'69【Q73】'!$G$30:$G$32</c:f>
              <c:numCache>
                <c:formatCode>0.0_ </c:formatCode>
                <c:ptCount val="3"/>
                <c:pt idx="0">
                  <c:v>18.98989898989899</c:v>
                </c:pt>
                <c:pt idx="1">
                  <c:v>21.610169491525426</c:v>
                </c:pt>
                <c:pt idx="2">
                  <c:v>16.602316602316602</c:v>
                </c:pt>
              </c:numCache>
            </c:numRef>
          </c:val>
          <c:extLst>
            <c:ext xmlns:c16="http://schemas.microsoft.com/office/drawing/2014/chart" uri="{C3380CC4-5D6E-409C-BE32-E72D297353CC}">
              <c16:uniqueId val="{00000002-0E41-4D98-B119-49AF2857B203}"/>
            </c:ext>
          </c:extLst>
        </c:ser>
        <c:ser>
          <c:idx val="2"/>
          <c:order val="2"/>
          <c:tx>
            <c:strRef>
              <c:f>'69【Q73】'!$H$28</c:f>
              <c:strCache>
                <c:ptCount val="1"/>
                <c:pt idx="0">
                  <c:v>評価は必要ではない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'69【Q73】'!$H$30:$H$32</c:f>
              <c:numCache>
                <c:formatCode>0.0_ </c:formatCode>
                <c:ptCount val="3"/>
                <c:pt idx="0">
                  <c:v>14.747474747474747</c:v>
                </c:pt>
                <c:pt idx="1">
                  <c:v>17.796610169491526</c:v>
                </c:pt>
                <c:pt idx="2" formatCode="&quot;∵&quot;0.0_ ">
                  <c:v>11.969111969111969</c:v>
                </c:pt>
              </c:numCache>
            </c:numRef>
          </c:val>
          <c:extLst>
            <c:ext xmlns:c16="http://schemas.microsoft.com/office/drawing/2014/chart" uri="{C3380CC4-5D6E-409C-BE32-E72D297353CC}">
              <c16:uniqueId val="{00000003-0E41-4D98-B119-49AF2857B203}"/>
            </c:ext>
          </c:extLst>
        </c:ser>
        <c:dLbls>
          <c:showLegendKey val="0"/>
          <c:showVal val="0"/>
          <c:showCatName val="0"/>
          <c:showSerName val="0"/>
          <c:showPercent val="0"/>
          <c:showBubbleSize val="0"/>
        </c:dLbls>
        <c:gapWidth val="30"/>
        <c:overlap val="100"/>
        <c:axId val="437211648"/>
        <c:axId val="437204984"/>
      </c:barChart>
      <c:catAx>
        <c:axId val="437211648"/>
        <c:scaling>
          <c:orientation val="maxMin"/>
        </c:scaling>
        <c:delete val="1"/>
        <c:axPos val="l"/>
        <c:majorTickMark val="out"/>
        <c:minorTickMark val="none"/>
        <c:tickLblPos val="nextTo"/>
        <c:crossAx val="437204984"/>
        <c:crosses val="autoZero"/>
        <c:auto val="1"/>
        <c:lblAlgn val="ctr"/>
        <c:lblOffset val="100"/>
        <c:tickLblSkip val="3"/>
        <c:tickMarkSkip val="1"/>
        <c:noMultiLvlLbl val="0"/>
      </c:catAx>
      <c:valAx>
        <c:axId val="437204984"/>
        <c:scaling>
          <c:orientation val="minMax"/>
          <c:min val="0"/>
        </c:scaling>
        <c:delete val="1"/>
        <c:axPos val="t"/>
        <c:numFmt formatCode="0%" sourceLinked="1"/>
        <c:majorTickMark val="out"/>
        <c:minorTickMark val="none"/>
        <c:tickLblPos val="nextTo"/>
        <c:crossAx val="437211648"/>
        <c:crossesAt val="1"/>
        <c:crossBetween val="between"/>
      </c:valAx>
      <c:spPr>
        <a:noFill/>
        <a:ln w="25400">
          <a:noFill/>
        </a:ln>
      </c:spPr>
    </c:plotArea>
    <c:legend>
      <c:legendPos val="t"/>
      <c:layout>
        <c:manualLayout>
          <c:xMode val="edge"/>
          <c:yMode val="edge"/>
          <c:x val="0.14935430154592516"/>
          <c:y val="0.34240952434208599"/>
          <c:w val="0.66321515469538761"/>
          <c:h val="0.22280354871163807"/>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353499999999999"/>
          <c:y val="0.16463202439808705"/>
          <c:w val="0.73118722222222232"/>
          <c:h val="0.62209101708130399"/>
        </c:manualLayout>
      </c:layout>
      <c:barChart>
        <c:barDir val="bar"/>
        <c:grouping val="percentStacked"/>
        <c:varyColors val="0"/>
        <c:ser>
          <c:idx val="0"/>
          <c:order val="0"/>
          <c:tx>
            <c:strRef>
              <c:f>'69【Q73】'!$D$34</c:f>
              <c:strCache>
                <c:ptCount val="1"/>
                <c:pt idx="0">
                  <c:v>評価は必要であり、処遇に反映されるべきである</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'69【Q73】'!$C$35:$C$36</c:f>
              <c:strCache>
                <c:ptCount val="2"/>
                <c:pt idx="0">
                  <c:v>男性総合職(n=236)</c:v>
                </c:pt>
                <c:pt idx="1">
                  <c:v>女性総合職(n=259)</c:v>
                </c:pt>
              </c:strCache>
            </c:strRef>
          </c:cat>
          <c:val>
            <c:numRef>
              <c:f>'69【Q73】'!$D$35:$D$36</c:f>
              <c:numCache>
                <c:formatCode>0.0_ </c:formatCode>
                <c:ptCount val="2"/>
                <c:pt idx="0">
                  <c:v>60.593220338983059</c:v>
                </c:pt>
                <c:pt idx="1">
                  <c:v>71.428571428571431</c:v>
                </c:pt>
              </c:numCache>
            </c:numRef>
          </c:val>
          <c:extLst>
            <c:ext xmlns:c16="http://schemas.microsoft.com/office/drawing/2014/chart" uri="{C3380CC4-5D6E-409C-BE32-E72D297353CC}">
              <c16:uniqueId val="{00000000-B372-471D-B31A-D70A86A9C98A}"/>
            </c:ext>
          </c:extLst>
        </c:ser>
        <c:ser>
          <c:idx val="1"/>
          <c:order val="1"/>
          <c:tx>
            <c:strRef>
              <c:f>'69【Q73】'!$E$34</c:f>
              <c:strCache>
                <c:ptCount val="1"/>
                <c:pt idx="0">
                  <c:v>評価は必要であるが、処遇に反映されなくてもいい</c:v>
                </c:pt>
              </c:strCache>
            </c:strRef>
          </c:tx>
          <c:spPr>
            <a:solidFill>
              <a:schemeClr val="accent1">
                <a:lumMod val="20000"/>
                <a:lumOff val="80000"/>
              </a:schemeClr>
            </a:solidFill>
            <a:ln>
              <a:solidFill>
                <a:schemeClr val="accent1"/>
              </a:solidFill>
            </a:ln>
            <a:effectLst/>
          </c:spPr>
          <c:invertIfNegative val="0"/>
          <c:dLbls>
            <c:dLbl>
              <c:idx val="2"/>
              <c:layout>
                <c:manualLayout>
                  <c:x val="0"/>
                  <c:y val="-3.4358830879762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372-471D-B31A-D70A86A9C98A}"/>
                </c:ext>
              </c:extLst>
            </c:dLbl>
            <c:dLbl>
              <c:idx val="4"/>
              <c:layout>
                <c:manualLayout>
                  <c:x val="6.2507208279973343E-3"/>
                  <c:y val="8.117537615316386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372-471D-B31A-D70A86A9C98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'69【Q73】'!$C$35:$C$36</c:f>
              <c:strCache>
                <c:ptCount val="2"/>
                <c:pt idx="0">
                  <c:v>男性総合職(n=236)</c:v>
                </c:pt>
                <c:pt idx="1">
                  <c:v>女性総合職(n=259)</c:v>
                </c:pt>
              </c:strCache>
            </c:strRef>
          </c:cat>
          <c:val>
            <c:numRef>
              <c:f>'69【Q73】'!$E$35:$E$36</c:f>
              <c:numCache>
                <c:formatCode>0.0_ </c:formatCode>
                <c:ptCount val="2"/>
                <c:pt idx="0">
                  <c:v>21.610169491525426</c:v>
                </c:pt>
                <c:pt idx="1">
                  <c:v>16.602316602316602</c:v>
                </c:pt>
              </c:numCache>
            </c:numRef>
          </c:val>
          <c:extLst>
            <c:ext xmlns:c16="http://schemas.microsoft.com/office/drawing/2014/chart" uri="{C3380CC4-5D6E-409C-BE32-E72D297353CC}">
              <c16:uniqueId val="{00000003-B372-471D-B31A-D70A86A9C98A}"/>
            </c:ext>
          </c:extLst>
        </c:ser>
        <c:ser>
          <c:idx val="2"/>
          <c:order val="2"/>
          <c:tx>
            <c:strRef>
              <c:f>'69【Q73】'!$F$34</c:f>
              <c:strCache>
                <c:ptCount val="1"/>
                <c:pt idx="0">
                  <c:v>評価は必要ではない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'69【Q73】'!$C$35:$C$36</c:f>
              <c:strCache>
                <c:ptCount val="2"/>
                <c:pt idx="0">
                  <c:v>男性総合職(n=236)</c:v>
                </c:pt>
                <c:pt idx="1">
                  <c:v>女性総合職(n=259)</c:v>
                </c:pt>
              </c:strCache>
            </c:strRef>
          </c:cat>
          <c:val>
            <c:numRef>
              <c:f>'69【Q73】'!$F$35:$F$36</c:f>
              <c:numCache>
                <c:formatCode>0.0_ </c:formatCode>
                <c:ptCount val="2"/>
                <c:pt idx="0">
                  <c:v>17.796610169491526</c:v>
                </c:pt>
                <c:pt idx="1">
                  <c:v>11.969111969111969</c:v>
                </c:pt>
              </c:numCache>
            </c:numRef>
          </c:val>
          <c:extLst>
            <c:ext xmlns:c16="http://schemas.microsoft.com/office/drawing/2014/chart" uri="{C3380CC4-5D6E-409C-BE32-E72D297353CC}">
              <c16:uniqueId val="{00000004-B372-471D-B31A-D70A86A9C98A}"/>
            </c:ext>
          </c:extLst>
        </c:ser>
        <c:dLbls>
          <c:showLegendKey val="0"/>
          <c:showVal val="0"/>
          <c:showCatName val="0"/>
          <c:showSerName val="0"/>
          <c:showPercent val="0"/>
          <c:showBubbleSize val="0"/>
        </c:dLbls>
        <c:gapWidth val="150"/>
        <c:overlap val="100"/>
        <c:axId val="437206552"/>
        <c:axId val="437212824"/>
      </c:barChart>
      <c:catAx>
        <c:axId val="4372065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37212824"/>
        <c:crosses val="autoZero"/>
        <c:auto val="1"/>
        <c:lblAlgn val="ctr"/>
        <c:lblOffset val="100"/>
        <c:noMultiLvlLbl val="0"/>
      </c:catAx>
      <c:valAx>
        <c:axId val="437212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37206552"/>
        <c:crosses val="autoZero"/>
        <c:crossBetween val="between"/>
        <c:majorUnit val="0.2"/>
      </c:valAx>
      <c:spPr>
        <a:noFill/>
        <a:ln>
          <a:noFill/>
        </a:ln>
        <a:effectLst/>
      </c:spPr>
    </c:plotArea>
    <c:legend>
      <c:legendPos val="b"/>
      <c:layout>
        <c:manualLayout>
          <c:xMode val="edge"/>
          <c:yMode val="edge"/>
          <c:x val="1.5935185185185182E-3"/>
          <c:y val="0.80120683604561871"/>
          <c:w val="0.99840648148148148"/>
          <c:h val="0.1986345822620503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6405001340105367E-2"/>
          <c:y val="5.1368424837306297E-2"/>
          <c:w val="0.89105970563546566"/>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'91【Q73】モチベ別'!$F$30:$H$30</c:f>
              <c:numCache>
                <c:formatCode>0.0_ </c:formatCode>
                <c:ptCount val="3"/>
                <c:pt idx="0">
                  <c:v>63.049645390070921</c:v>
                </c:pt>
                <c:pt idx="1">
                  <c:v>19.964539007092199</c:v>
                </c:pt>
                <c:pt idx="2">
                  <c:v>16.98581560283688</c:v>
                </c:pt>
              </c:numCache>
            </c:numRef>
          </c:val>
          <c:extLst>
            <c:ext xmlns:c16="http://schemas.microsoft.com/office/drawing/2014/chart" uri="{C3380CC4-5D6E-409C-BE32-E72D297353CC}">
              <c16:uniqueId val="{00000000-BB28-4843-978F-C57D3C7C7C42}"/>
            </c:ext>
          </c:extLst>
        </c:ser>
        <c:dLbls>
          <c:showLegendKey val="0"/>
          <c:showVal val="0"/>
          <c:showCatName val="0"/>
          <c:showSerName val="0"/>
          <c:showPercent val="0"/>
          <c:showBubbleSize val="0"/>
        </c:dLbls>
        <c:gapWidth val="60"/>
        <c:overlap val="-50"/>
        <c:axId val="437214000"/>
        <c:axId val="437209688"/>
      </c:barChart>
      <c:catAx>
        <c:axId val="437214000"/>
        <c:scaling>
          <c:orientation val="minMax"/>
        </c:scaling>
        <c:delete val="1"/>
        <c:axPos val="b"/>
        <c:numFmt formatCode="General" sourceLinked="1"/>
        <c:majorTickMark val="out"/>
        <c:minorTickMark val="none"/>
        <c:tickLblPos val="nextTo"/>
        <c:crossAx val="437209688"/>
        <c:crosses val="autoZero"/>
        <c:auto val="1"/>
        <c:lblAlgn val="ctr"/>
        <c:lblOffset val="100"/>
        <c:noMultiLvlLbl val="0"/>
      </c:catAx>
      <c:valAx>
        <c:axId val="437209688"/>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37214000"/>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63513826555157249"/>
          <c:w val="0.9375693739554638"/>
          <c:h val="0.28533683226687756"/>
        </c:manualLayout>
      </c:layout>
      <c:barChart>
        <c:barDir val="bar"/>
        <c:grouping val="percentStacked"/>
        <c:varyColors val="0"/>
        <c:ser>
          <c:idx val="0"/>
          <c:order val="0"/>
          <c:tx>
            <c:strRef>
              <c:f>'91【Q73】モチベ別'!$F$28</c:f>
              <c:strCache>
                <c:ptCount val="1"/>
                <c:pt idx="0">
                  <c:v>評価は必要であり、処遇に反映されるべきである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'91【Q73】モチベ別'!$F$30:$F$32</c:f>
              <c:numCache>
                <c:formatCode>0.0_ </c:formatCode>
                <c:ptCount val="3"/>
                <c:pt idx="0">
                  <c:v>63.049645390070921</c:v>
                </c:pt>
                <c:pt idx="1">
                  <c:v>63.789682539682538</c:v>
                </c:pt>
                <c:pt idx="2">
                  <c:v>62.637969094922738</c:v>
                </c:pt>
              </c:numCache>
            </c:numRef>
          </c:val>
          <c:extLst>
            <c:ext xmlns:c16="http://schemas.microsoft.com/office/drawing/2014/chart" uri="{C3380CC4-5D6E-409C-BE32-E72D297353CC}">
              <c16:uniqueId val="{00000000-A7A4-418F-AC54-3D33CA90F749}"/>
            </c:ext>
          </c:extLst>
        </c:ser>
        <c:ser>
          <c:idx val="1"/>
          <c:order val="1"/>
          <c:tx>
            <c:strRef>
              <c:f>'91【Q73】モチベ別'!$G$28</c:f>
              <c:strCache>
                <c:ptCount val="1"/>
                <c:pt idx="0">
                  <c:v>評価は必要であるが、処遇に反映されなくてもいい</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'91【Q73】モチベ別'!$G$30:$G$32</c:f>
              <c:numCache>
                <c:formatCode>"△"0.0_ </c:formatCode>
                <c:ptCount val="3"/>
                <c:pt idx="0" formatCode="0.0_ ">
                  <c:v>19.964539007092199</c:v>
                </c:pt>
                <c:pt idx="1">
                  <c:v>22.519841269841269</c:v>
                </c:pt>
                <c:pt idx="2" formatCode="&quot;▽&quot;0.0_ ">
                  <c:v>18.543046357615893</c:v>
                </c:pt>
              </c:numCache>
            </c:numRef>
          </c:val>
          <c:extLst>
            <c:ext xmlns:c16="http://schemas.microsoft.com/office/drawing/2014/chart" uri="{C3380CC4-5D6E-409C-BE32-E72D297353CC}">
              <c16:uniqueId val="{00000001-A7A4-418F-AC54-3D33CA90F749}"/>
            </c:ext>
          </c:extLst>
        </c:ser>
        <c:ser>
          <c:idx val="2"/>
          <c:order val="2"/>
          <c:tx>
            <c:strRef>
              <c:f>'91【Q73】モチベ別'!$H$28</c:f>
              <c:strCache>
                <c:ptCount val="1"/>
                <c:pt idx="0">
                  <c:v>評価は必要ではない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'91【Q73】モチベ別'!$H$30:$H$32</c:f>
              <c:numCache>
                <c:formatCode>"▼"0.0_ </c:formatCode>
                <c:ptCount val="3"/>
                <c:pt idx="0" formatCode="0.0_ ">
                  <c:v>16.98581560283688</c:v>
                </c:pt>
                <c:pt idx="1">
                  <c:v>13.690476190476192</c:v>
                </c:pt>
                <c:pt idx="2" formatCode="&quot;▲&quot;0.0_ ">
                  <c:v>18.818984547461369</c:v>
                </c:pt>
              </c:numCache>
            </c:numRef>
          </c:val>
          <c:extLst>
            <c:ext xmlns:c16="http://schemas.microsoft.com/office/drawing/2014/chart" uri="{C3380CC4-5D6E-409C-BE32-E72D297353CC}">
              <c16:uniqueId val="{00000002-A7A4-418F-AC54-3D33CA90F749}"/>
            </c:ext>
          </c:extLst>
        </c:ser>
        <c:dLbls>
          <c:showLegendKey val="0"/>
          <c:showVal val="0"/>
          <c:showCatName val="0"/>
          <c:showSerName val="0"/>
          <c:showPercent val="0"/>
          <c:showBubbleSize val="0"/>
        </c:dLbls>
        <c:gapWidth val="30"/>
        <c:overlap val="100"/>
        <c:axId val="437207728"/>
        <c:axId val="437214392"/>
      </c:barChart>
      <c:catAx>
        <c:axId val="437207728"/>
        <c:scaling>
          <c:orientation val="maxMin"/>
        </c:scaling>
        <c:delete val="1"/>
        <c:axPos val="l"/>
        <c:majorTickMark val="out"/>
        <c:minorTickMark val="none"/>
        <c:tickLblPos val="nextTo"/>
        <c:crossAx val="437214392"/>
        <c:crosses val="autoZero"/>
        <c:auto val="1"/>
        <c:lblAlgn val="ctr"/>
        <c:lblOffset val="100"/>
        <c:tickLblSkip val="3"/>
        <c:tickMarkSkip val="1"/>
        <c:noMultiLvlLbl val="0"/>
      </c:catAx>
      <c:valAx>
        <c:axId val="437214392"/>
        <c:scaling>
          <c:orientation val="minMax"/>
          <c:min val="0"/>
        </c:scaling>
        <c:delete val="1"/>
        <c:axPos val="t"/>
        <c:numFmt formatCode="0%" sourceLinked="1"/>
        <c:majorTickMark val="out"/>
        <c:minorTickMark val="none"/>
        <c:tickLblPos val="nextTo"/>
        <c:crossAx val="437207728"/>
        <c:crossesAt val="1"/>
        <c:crossBetween val="between"/>
      </c:valAx>
      <c:spPr>
        <a:noFill/>
        <a:ln w="25400">
          <a:noFill/>
        </a:ln>
      </c:spPr>
    </c:plotArea>
    <c:legend>
      <c:legendPos val="t"/>
      <c:layout>
        <c:manualLayout>
          <c:xMode val="edge"/>
          <c:yMode val="edge"/>
          <c:x val="0.14935430154592516"/>
          <c:y val="0.34240952434208599"/>
          <c:w val="0.65807023006207066"/>
          <c:h val="0.22298012477931956"/>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2311111111111111"/>
          <c:w val="0.9375693739554638"/>
          <c:h val="0.6"/>
        </c:manualLayout>
      </c:layout>
      <c:barChart>
        <c:barDir val="bar"/>
        <c:grouping val="percentStacked"/>
        <c:varyColors val="0"/>
        <c:ser>
          <c:idx val="0"/>
          <c:order val="0"/>
          <c:tx>
            <c:strRef>
              <c:f>'91【Q73】モチベ別'!$F$28</c:f>
              <c:strCache>
                <c:ptCount val="1"/>
                <c:pt idx="0">
                  <c:v>評価は必要であり、処遇に反映されるべきである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'91【Q73】モチベ別'!$F$33:$F$35</c:f>
              <c:numCache>
                <c:formatCode>0.0_ </c:formatCode>
                <c:ptCount val="3"/>
                <c:pt idx="0">
                  <c:v>60.593220338983059</c:v>
                </c:pt>
                <c:pt idx="1">
                  <c:v>67.692307692307693</c:v>
                </c:pt>
                <c:pt idx="2">
                  <c:v>57.894736842105267</c:v>
                </c:pt>
              </c:numCache>
            </c:numRef>
          </c:val>
          <c:extLst>
            <c:ext xmlns:c16="http://schemas.microsoft.com/office/drawing/2014/chart" uri="{C3380CC4-5D6E-409C-BE32-E72D297353CC}">
              <c16:uniqueId val="{00000000-CE65-432A-A76D-6DA9CE930D62}"/>
            </c:ext>
          </c:extLst>
        </c:ser>
        <c:ser>
          <c:idx val="1"/>
          <c:order val="1"/>
          <c:tx>
            <c:strRef>
              <c:f>'91【Q73】モチベ別'!$G$28</c:f>
              <c:strCache>
                <c:ptCount val="1"/>
                <c:pt idx="0">
                  <c:v>評価は必要であるが、処遇に反映されなくてもいい</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'91【Q73】モチベ別'!$G$33:$G$35</c:f>
              <c:numCache>
                <c:formatCode>0.0_ </c:formatCode>
                <c:ptCount val="3"/>
                <c:pt idx="0">
                  <c:v>21.610169491525426</c:v>
                </c:pt>
                <c:pt idx="1">
                  <c:v>20</c:v>
                </c:pt>
                <c:pt idx="2">
                  <c:v>22.222222222222221</c:v>
                </c:pt>
              </c:numCache>
            </c:numRef>
          </c:val>
          <c:extLst>
            <c:ext xmlns:c16="http://schemas.microsoft.com/office/drawing/2014/chart" uri="{C3380CC4-5D6E-409C-BE32-E72D297353CC}">
              <c16:uniqueId val="{00000001-CE65-432A-A76D-6DA9CE930D62}"/>
            </c:ext>
          </c:extLst>
        </c:ser>
        <c:ser>
          <c:idx val="2"/>
          <c:order val="2"/>
          <c:tx>
            <c:strRef>
              <c:f>'91【Q73】モチベ別'!$H$28</c:f>
              <c:strCache>
                <c:ptCount val="1"/>
                <c:pt idx="0">
                  <c:v>評価は必要ではない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'91【Q73】モチベ別'!$H$33:$H$35</c:f>
              <c:numCache>
                <c:formatCode>0.0_ </c:formatCode>
                <c:ptCount val="3"/>
                <c:pt idx="0">
                  <c:v>17.796610169491526</c:v>
                </c:pt>
                <c:pt idx="1">
                  <c:v>12.307692307692308</c:v>
                </c:pt>
                <c:pt idx="2">
                  <c:v>19.883040935672515</c:v>
                </c:pt>
              </c:numCache>
            </c:numRef>
          </c:val>
          <c:extLst>
            <c:ext xmlns:c16="http://schemas.microsoft.com/office/drawing/2014/chart" uri="{C3380CC4-5D6E-409C-BE32-E72D297353CC}">
              <c16:uniqueId val="{00000002-CE65-432A-A76D-6DA9CE930D62}"/>
            </c:ext>
          </c:extLst>
        </c:ser>
        <c:dLbls>
          <c:showLegendKey val="0"/>
          <c:showVal val="0"/>
          <c:showCatName val="0"/>
          <c:showSerName val="0"/>
          <c:showPercent val="0"/>
          <c:showBubbleSize val="0"/>
        </c:dLbls>
        <c:gapWidth val="30"/>
        <c:overlap val="100"/>
        <c:axId val="437215176"/>
        <c:axId val="437213608"/>
      </c:barChart>
      <c:catAx>
        <c:axId val="437215176"/>
        <c:scaling>
          <c:orientation val="maxMin"/>
        </c:scaling>
        <c:delete val="1"/>
        <c:axPos val="l"/>
        <c:majorTickMark val="out"/>
        <c:minorTickMark val="none"/>
        <c:tickLblPos val="nextTo"/>
        <c:crossAx val="437213608"/>
        <c:crosses val="autoZero"/>
        <c:auto val="1"/>
        <c:lblAlgn val="ctr"/>
        <c:lblOffset val="100"/>
        <c:tickLblSkip val="3"/>
        <c:tickMarkSkip val="1"/>
        <c:noMultiLvlLbl val="0"/>
      </c:catAx>
      <c:valAx>
        <c:axId val="437213608"/>
        <c:scaling>
          <c:orientation val="minMax"/>
          <c:min val="0"/>
        </c:scaling>
        <c:delete val="1"/>
        <c:axPos val="t"/>
        <c:numFmt formatCode="0%" sourceLinked="1"/>
        <c:majorTickMark val="out"/>
        <c:minorTickMark val="none"/>
        <c:tickLblPos val="nextTo"/>
        <c:crossAx val="437215176"/>
        <c:crossesAt val="1"/>
        <c:crossBetween val="between"/>
      </c:valAx>
      <c:spPr>
        <a:noFill/>
        <a:ln w="25400">
          <a:noFill/>
        </a:ln>
      </c:spPr>
    </c:plotArea>
    <c:plotVisOnly val="1"/>
    <c:dispBlanksAs val="gap"/>
    <c:showDLblsOverMax val="0"/>
  </c:chart>
  <c:spPr>
    <a:noFill/>
    <a:ln w="25400">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6405001340105367E-2"/>
          <c:y val="5.1368424837306297E-2"/>
          <c:w val="0.89105970563546566"/>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'24【Q18】'!$F$30:$H$30</c:f>
              <c:numCache>
                <c:formatCode>0.0_ </c:formatCode>
                <c:ptCount val="3"/>
                <c:pt idx="0">
                  <c:v>33.794326241134755</c:v>
                </c:pt>
                <c:pt idx="1">
                  <c:v>46.312056737588655</c:v>
                </c:pt>
                <c:pt idx="2">
                  <c:v>19.893617021276597</c:v>
                </c:pt>
              </c:numCache>
            </c:numRef>
          </c:val>
          <c:extLst>
            <c:ext xmlns:c16="http://schemas.microsoft.com/office/drawing/2014/chart" uri="{C3380CC4-5D6E-409C-BE32-E72D297353CC}">
              <c16:uniqueId val="{00000000-4D57-450D-BAB2-B0E6299759B5}"/>
            </c:ext>
          </c:extLst>
        </c:ser>
        <c:dLbls>
          <c:showLegendKey val="0"/>
          <c:showVal val="0"/>
          <c:showCatName val="0"/>
          <c:showSerName val="0"/>
          <c:showPercent val="0"/>
          <c:showBubbleSize val="0"/>
        </c:dLbls>
        <c:gapWidth val="60"/>
        <c:overlap val="-50"/>
        <c:axId val="407211664"/>
        <c:axId val="407210880"/>
      </c:barChart>
      <c:catAx>
        <c:axId val="407211664"/>
        <c:scaling>
          <c:orientation val="minMax"/>
        </c:scaling>
        <c:delete val="1"/>
        <c:axPos val="b"/>
        <c:numFmt formatCode="General" sourceLinked="1"/>
        <c:majorTickMark val="out"/>
        <c:minorTickMark val="none"/>
        <c:tickLblPos val="nextTo"/>
        <c:crossAx val="407210880"/>
        <c:crosses val="autoZero"/>
        <c:auto val="1"/>
        <c:lblAlgn val="ctr"/>
        <c:lblOffset val="100"/>
        <c:noMultiLvlLbl val="0"/>
      </c:catAx>
      <c:valAx>
        <c:axId val="407210880"/>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07211664"/>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2311111111111111"/>
          <c:w val="0.9375693739554638"/>
          <c:h val="0.6"/>
        </c:manualLayout>
      </c:layout>
      <c:barChart>
        <c:barDir val="bar"/>
        <c:grouping val="percentStacked"/>
        <c:varyColors val="0"/>
        <c:ser>
          <c:idx val="0"/>
          <c:order val="0"/>
          <c:tx>
            <c:strRef>
              <c:f>'91【Q73】モチベ別'!$F$28</c:f>
              <c:strCache>
                <c:ptCount val="1"/>
                <c:pt idx="0">
                  <c:v>評価は必要であり、処遇に反映されるべきである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'91【Q73】モチベ別'!$F$36:$F$38</c:f>
              <c:numCache>
                <c:formatCode>0.0_ </c:formatCode>
                <c:ptCount val="3"/>
                <c:pt idx="0">
                  <c:v>71.428571428571431</c:v>
                </c:pt>
                <c:pt idx="1">
                  <c:v>72.321428571428569</c:v>
                </c:pt>
                <c:pt idx="2">
                  <c:v>70.748299319727892</c:v>
                </c:pt>
              </c:numCache>
            </c:numRef>
          </c:val>
          <c:extLst>
            <c:ext xmlns:c16="http://schemas.microsoft.com/office/drawing/2014/chart" uri="{C3380CC4-5D6E-409C-BE32-E72D297353CC}">
              <c16:uniqueId val="{00000000-CE4D-41C0-9E89-7474676B5717}"/>
            </c:ext>
          </c:extLst>
        </c:ser>
        <c:ser>
          <c:idx val="1"/>
          <c:order val="1"/>
          <c:tx>
            <c:strRef>
              <c:f>'91【Q73】モチベ別'!$G$28</c:f>
              <c:strCache>
                <c:ptCount val="1"/>
                <c:pt idx="0">
                  <c:v>評価は必要であるが、処遇に反映されなくてもいい</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'91【Q73】モチベ別'!$G$36:$G$38</c:f>
              <c:numCache>
                <c:formatCode>0.0_ </c:formatCode>
                <c:ptCount val="3"/>
                <c:pt idx="0">
                  <c:v>16.602316602316602</c:v>
                </c:pt>
                <c:pt idx="1">
                  <c:v>18.75</c:v>
                </c:pt>
                <c:pt idx="2">
                  <c:v>14.965986394557824</c:v>
                </c:pt>
              </c:numCache>
            </c:numRef>
          </c:val>
          <c:extLst>
            <c:ext xmlns:c16="http://schemas.microsoft.com/office/drawing/2014/chart" uri="{C3380CC4-5D6E-409C-BE32-E72D297353CC}">
              <c16:uniqueId val="{00000001-CE4D-41C0-9E89-7474676B5717}"/>
            </c:ext>
          </c:extLst>
        </c:ser>
        <c:ser>
          <c:idx val="2"/>
          <c:order val="2"/>
          <c:tx>
            <c:strRef>
              <c:f>'91【Q73】モチベ別'!$H$28</c:f>
              <c:strCache>
                <c:ptCount val="1"/>
                <c:pt idx="0">
                  <c:v>評価は必要ではない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'91【Q73】モチベ別'!$H$36:$H$38</c:f>
              <c:numCache>
                <c:formatCode>0.0_ </c:formatCode>
                <c:ptCount val="3"/>
                <c:pt idx="0">
                  <c:v>11.969111969111969</c:v>
                </c:pt>
                <c:pt idx="1">
                  <c:v>8.9285714285714288</c:v>
                </c:pt>
                <c:pt idx="2">
                  <c:v>14.285714285714285</c:v>
                </c:pt>
              </c:numCache>
            </c:numRef>
          </c:val>
          <c:extLst>
            <c:ext xmlns:c16="http://schemas.microsoft.com/office/drawing/2014/chart" uri="{C3380CC4-5D6E-409C-BE32-E72D297353CC}">
              <c16:uniqueId val="{00000002-CE4D-41C0-9E89-7474676B5717}"/>
            </c:ext>
          </c:extLst>
        </c:ser>
        <c:dLbls>
          <c:showLegendKey val="0"/>
          <c:showVal val="0"/>
          <c:showCatName val="0"/>
          <c:showSerName val="0"/>
          <c:showPercent val="0"/>
          <c:showBubbleSize val="0"/>
        </c:dLbls>
        <c:gapWidth val="30"/>
        <c:overlap val="100"/>
        <c:axId val="437215960"/>
        <c:axId val="437208120"/>
      </c:barChart>
      <c:catAx>
        <c:axId val="437215960"/>
        <c:scaling>
          <c:orientation val="maxMin"/>
        </c:scaling>
        <c:delete val="1"/>
        <c:axPos val="l"/>
        <c:majorTickMark val="out"/>
        <c:minorTickMark val="none"/>
        <c:tickLblPos val="nextTo"/>
        <c:crossAx val="437208120"/>
        <c:crosses val="autoZero"/>
        <c:auto val="1"/>
        <c:lblAlgn val="ctr"/>
        <c:lblOffset val="100"/>
        <c:tickLblSkip val="3"/>
        <c:tickMarkSkip val="1"/>
        <c:noMultiLvlLbl val="0"/>
      </c:catAx>
      <c:valAx>
        <c:axId val="437208120"/>
        <c:scaling>
          <c:orientation val="minMax"/>
          <c:min val="0"/>
        </c:scaling>
        <c:delete val="1"/>
        <c:axPos val="t"/>
        <c:numFmt formatCode="0%" sourceLinked="1"/>
        <c:majorTickMark val="out"/>
        <c:minorTickMark val="none"/>
        <c:tickLblPos val="nextTo"/>
        <c:crossAx val="437215960"/>
        <c:crossesAt val="1"/>
        <c:crossBetween val="between"/>
      </c:valAx>
      <c:spPr>
        <a:noFill/>
        <a:ln w="25400">
          <a:noFill/>
        </a:ln>
      </c:spPr>
    </c:plotArea>
    <c:plotVisOnly val="1"/>
    <c:dispBlanksAs val="gap"/>
    <c:showDLblsOverMax val="0"/>
  </c:chart>
  <c:spPr>
    <a:noFill/>
    <a:ln w="25400">
      <a:noFill/>
    </a:ln>
  </c:spPr>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9689537037037029"/>
          <c:y val="0.11104893331794845"/>
          <c:w val="0.46782685185185185"/>
          <c:h val="0.64247526751463746"/>
        </c:manualLayout>
      </c:layout>
      <c:barChart>
        <c:barDir val="bar"/>
        <c:grouping val="percentStacked"/>
        <c:varyColors val="0"/>
        <c:ser>
          <c:idx val="0"/>
          <c:order val="0"/>
          <c:tx>
            <c:strRef>
              <c:f>'91【Q73】モチベ別'!$D$40</c:f>
              <c:strCache>
                <c:ptCount val="1"/>
                <c:pt idx="0">
                  <c:v>評価は必要であり、処遇に反映されるべきである</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'91【Q73】モチベ別'!$C$41:$C$47</c:f>
              <c:strCache>
                <c:ptCount val="7"/>
                <c:pt idx="0">
                  <c:v>男性総合職 全体(n=236)</c:v>
                </c:pt>
                <c:pt idx="1">
                  <c:v>モチベーション高い・同程度(n=65)</c:v>
                </c:pt>
                <c:pt idx="2">
                  <c:v>低い(n=171)</c:v>
                </c:pt>
                <c:pt idx="4">
                  <c:v>女性総合職 全体(n=259)</c:v>
                </c:pt>
                <c:pt idx="5">
                  <c:v>モチベーション高い・同程度(n=112)</c:v>
                </c:pt>
                <c:pt idx="6">
                  <c:v>低い(n=147)</c:v>
                </c:pt>
              </c:strCache>
            </c:strRef>
          </c:cat>
          <c:val>
            <c:numRef>
              <c:f>'91【Q73】モチベ別'!$D$41:$D$47</c:f>
              <c:numCache>
                <c:formatCode>0.0_);[Red]\(0.0\)</c:formatCode>
                <c:ptCount val="7"/>
                <c:pt idx="0" formatCode="0.0_ ">
                  <c:v>60.593220338983059</c:v>
                </c:pt>
                <c:pt idx="1">
                  <c:v>67.692307692307693</c:v>
                </c:pt>
                <c:pt idx="2">
                  <c:v>57.894736842105267</c:v>
                </c:pt>
                <c:pt idx="4" formatCode="0.0_ ">
                  <c:v>71.428571428571431</c:v>
                </c:pt>
                <c:pt idx="5">
                  <c:v>72.321428571428569</c:v>
                </c:pt>
                <c:pt idx="6">
                  <c:v>70.748299319727892</c:v>
                </c:pt>
              </c:numCache>
            </c:numRef>
          </c:val>
          <c:extLst>
            <c:ext xmlns:c16="http://schemas.microsoft.com/office/drawing/2014/chart" uri="{C3380CC4-5D6E-409C-BE32-E72D297353CC}">
              <c16:uniqueId val="{00000000-F403-4A7A-9645-BE4F3E21F7EA}"/>
            </c:ext>
          </c:extLst>
        </c:ser>
        <c:ser>
          <c:idx val="1"/>
          <c:order val="1"/>
          <c:tx>
            <c:strRef>
              <c:f>'91【Q73】モチベ別'!$E$40</c:f>
              <c:strCache>
                <c:ptCount val="1"/>
                <c:pt idx="0">
                  <c:v>評価は必要であるが、処遇に反映されなくてもいい</c:v>
                </c:pt>
              </c:strCache>
            </c:strRef>
          </c:tx>
          <c:spPr>
            <a:solidFill>
              <a:schemeClr val="accent1">
                <a:lumMod val="20000"/>
                <a:lumOff val="80000"/>
              </a:schemeClr>
            </a:solidFill>
            <a:ln>
              <a:solidFill>
                <a:schemeClr val="accent1"/>
              </a:solidFill>
            </a:ln>
            <a:effectLst/>
          </c:spPr>
          <c:invertIfNegative val="0"/>
          <c:dLbls>
            <c:dLbl>
              <c:idx val="2"/>
              <c:layout>
                <c:manualLayout>
                  <c:x val="0"/>
                  <c:y val="-3.4358830879762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403-4A7A-9645-BE4F3E21F7EA}"/>
                </c:ext>
              </c:extLst>
            </c:dLbl>
            <c:dLbl>
              <c:idx val="4"/>
              <c:layout>
                <c:manualLayout>
                  <c:x val="6.2507208279973343E-3"/>
                  <c:y val="8.117537615316386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403-4A7A-9645-BE4F3E21F7E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'91【Q73】モチベ別'!$C$41:$C$47</c:f>
              <c:strCache>
                <c:ptCount val="7"/>
                <c:pt idx="0">
                  <c:v>男性総合職 全体(n=236)</c:v>
                </c:pt>
                <c:pt idx="1">
                  <c:v>モチベーション高い・同程度(n=65)</c:v>
                </c:pt>
                <c:pt idx="2">
                  <c:v>低い(n=171)</c:v>
                </c:pt>
                <c:pt idx="4">
                  <c:v>女性総合職 全体(n=259)</c:v>
                </c:pt>
                <c:pt idx="5">
                  <c:v>モチベーション高い・同程度(n=112)</c:v>
                </c:pt>
                <c:pt idx="6">
                  <c:v>低い(n=147)</c:v>
                </c:pt>
              </c:strCache>
            </c:strRef>
          </c:cat>
          <c:val>
            <c:numRef>
              <c:f>'91【Q73】モチベ別'!$E$41:$E$47</c:f>
              <c:numCache>
                <c:formatCode>0.0_);[Red]\(0.0\)</c:formatCode>
                <c:ptCount val="7"/>
                <c:pt idx="0" formatCode="0.0_ ">
                  <c:v>21.610169491525426</c:v>
                </c:pt>
                <c:pt idx="1">
                  <c:v>20</c:v>
                </c:pt>
                <c:pt idx="2">
                  <c:v>22.222222222222221</c:v>
                </c:pt>
                <c:pt idx="4" formatCode="0.0_ ">
                  <c:v>16.602316602316602</c:v>
                </c:pt>
                <c:pt idx="5">
                  <c:v>18.75</c:v>
                </c:pt>
                <c:pt idx="6">
                  <c:v>14.965986394557824</c:v>
                </c:pt>
              </c:numCache>
            </c:numRef>
          </c:val>
          <c:extLst>
            <c:ext xmlns:c16="http://schemas.microsoft.com/office/drawing/2014/chart" uri="{C3380CC4-5D6E-409C-BE32-E72D297353CC}">
              <c16:uniqueId val="{00000003-F403-4A7A-9645-BE4F3E21F7EA}"/>
            </c:ext>
          </c:extLst>
        </c:ser>
        <c:ser>
          <c:idx val="2"/>
          <c:order val="2"/>
          <c:tx>
            <c:strRef>
              <c:f>'91【Q73】モチベ別'!$F$40</c:f>
              <c:strCache>
                <c:ptCount val="1"/>
                <c:pt idx="0">
                  <c:v>評価は必要ではない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'91【Q73】モチベ別'!$C$41:$C$47</c:f>
              <c:strCache>
                <c:ptCount val="7"/>
                <c:pt idx="0">
                  <c:v>男性総合職 全体(n=236)</c:v>
                </c:pt>
                <c:pt idx="1">
                  <c:v>モチベーション高い・同程度(n=65)</c:v>
                </c:pt>
                <c:pt idx="2">
                  <c:v>低い(n=171)</c:v>
                </c:pt>
                <c:pt idx="4">
                  <c:v>女性総合職 全体(n=259)</c:v>
                </c:pt>
                <c:pt idx="5">
                  <c:v>モチベーション高い・同程度(n=112)</c:v>
                </c:pt>
                <c:pt idx="6">
                  <c:v>低い(n=147)</c:v>
                </c:pt>
              </c:strCache>
            </c:strRef>
          </c:cat>
          <c:val>
            <c:numRef>
              <c:f>'91【Q73】モチベ別'!$F$41:$F$47</c:f>
              <c:numCache>
                <c:formatCode>0.0_);[Red]\(0.0\)</c:formatCode>
                <c:ptCount val="7"/>
                <c:pt idx="0" formatCode="0.0_ ">
                  <c:v>17.796610169491526</c:v>
                </c:pt>
                <c:pt idx="1">
                  <c:v>12.307692307692308</c:v>
                </c:pt>
                <c:pt idx="2">
                  <c:v>19.883040935672515</c:v>
                </c:pt>
                <c:pt idx="4" formatCode="0.0_ ">
                  <c:v>11.969111969111969</c:v>
                </c:pt>
                <c:pt idx="5">
                  <c:v>8.9285714285714288</c:v>
                </c:pt>
                <c:pt idx="6">
                  <c:v>14.285714285714285</c:v>
                </c:pt>
              </c:numCache>
            </c:numRef>
          </c:val>
          <c:extLst>
            <c:ext xmlns:c16="http://schemas.microsoft.com/office/drawing/2014/chart" uri="{C3380CC4-5D6E-409C-BE32-E72D297353CC}">
              <c16:uniqueId val="{00000004-F403-4A7A-9645-BE4F3E21F7EA}"/>
            </c:ext>
          </c:extLst>
        </c:ser>
        <c:dLbls>
          <c:showLegendKey val="0"/>
          <c:showVal val="0"/>
          <c:showCatName val="0"/>
          <c:showSerName val="0"/>
          <c:showPercent val="0"/>
          <c:showBubbleSize val="0"/>
        </c:dLbls>
        <c:gapWidth val="150"/>
        <c:overlap val="100"/>
        <c:axId val="437207336"/>
        <c:axId val="437208512"/>
      </c:barChart>
      <c:catAx>
        <c:axId val="43720733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37208512"/>
        <c:crosses val="autoZero"/>
        <c:auto val="1"/>
        <c:lblAlgn val="ctr"/>
        <c:lblOffset val="100"/>
        <c:noMultiLvlLbl val="0"/>
      </c:catAx>
      <c:valAx>
        <c:axId val="43720851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37207336"/>
        <c:crosses val="autoZero"/>
        <c:crossBetween val="between"/>
        <c:majorUnit val="0.2"/>
      </c:valAx>
      <c:spPr>
        <a:noFill/>
        <a:ln>
          <a:noFill/>
        </a:ln>
        <a:effectLst/>
      </c:spPr>
    </c:plotArea>
    <c:legend>
      <c:legendPos val="b"/>
      <c:layout>
        <c:manualLayout>
          <c:xMode val="edge"/>
          <c:yMode val="edge"/>
          <c:x val="3.9223148148148146E-2"/>
          <c:y val="0.78694601985940571"/>
          <c:w val="0.9607768518518518"/>
          <c:h val="0.1664339335205476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3278388888888891"/>
          <c:y val="0.12190245986693525"/>
          <c:w val="0.51837574074074078"/>
          <c:h val="0.57419915627955409"/>
        </c:manualLayout>
      </c:layout>
      <c:barChart>
        <c:barDir val="bar"/>
        <c:grouping val="percentStacked"/>
        <c:varyColors val="0"/>
        <c:ser>
          <c:idx val="0"/>
          <c:order val="0"/>
          <c:tx>
            <c:strRef>
              <c:f>活用方針×モチベ!$E$19</c:f>
              <c:strCache>
                <c:ptCount val="1"/>
                <c:pt idx="0">
                  <c:v>現在の方が高い</c:v>
                </c:pt>
              </c:strCache>
            </c:strRef>
          </c:tx>
          <c:spPr>
            <a:solidFill>
              <a:srgbClr val="5B9BD5"/>
            </a:solidFill>
            <a:ln>
              <a:solidFill>
                <a:schemeClr val="accent1"/>
              </a:solidFill>
            </a:ln>
            <a:effectLst/>
          </c:spPr>
          <c:invertIfNegative val="0"/>
          <c:dLbls>
            <c:dLbl>
              <c:idx val="1"/>
              <c:layout>
                <c:manualLayout>
                  <c:x val="-8.6043845045330461E-17"/>
                  <c:y val="-5.85642072518712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BF-4FCC-9C56-E18860026143}"/>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ゴシック" panose="020B0609070205080204" pitchFamily="49"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(活用方針×モチベ!$E$20:$E$21,活用方針×モチベ!$E$23:$E$25)</c:f>
              <c:numCache>
                <c:formatCode>0.0_ </c:formatCode>
                <c:ptCount val="5"/>
                <c:pt idx="0">
                  <c:v>3.7735849056603774</c:v>
                </c:pt>
                <c:pt idx="1">
                  <c:v>3.0864197530864197</c:v>
                </c:pt>
                <c:pt idx="3">
                  <c:v>5.7142857142857144</c:v>
                </c:pt>
                <c:pt idx="4">
                  <c:v>5.6000000000000005</c:v>
                </c:pt>
              </c:numCache>
            </c:numRef>
          </c:val>
          <c:extLst>
            <c:ext xmlns:c15="http://schemas.microsoft.com/office/drawing/2012/chart" uri="{02D57815-91ED-43cb-92C2-25804820EDAC}">
              <c15:filteredCategoryTitle>
                <c15:cat>
                  <c:numRef>
                    <c:extLst>
                      <c:ext uri="{02D57815-91ED-43cb-92C2-25804820EDAC}">
                        <c15:formulaRef>
                          <c15:sqref>(#REF!,#REF!)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45BF-4FCC-9C56-E18860026143}"/>
            </c:ext>
          </c:extLst>
        </c:ser>
        <c:ser>
          <c:idx val="1"/>
          <c:order val="1"/>
          <c:tx>
            <c:strRef>
              <c:f>活用方針×モチベ!$F$19</c:f>
              <c:strCache>
                <c:ptCount val="1"/>
                <c:pt idx="0">
                  <c:v>同じ程度</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ゴシック" panose="020B0609070205080204" pitchFamily="49"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(活用方針×モチベ!$F$20:$F$21,活用方針×モチベ!$F$23:$F$25)</c:f>
              <c:numCache>
                <c:formatCode>0.0_ </c:formatCode>
                <c:ptCount val="5"/>
                <c:pt idx="0">
                  <c:v>41.509433962264154</c:v>
                </c:pt>
                <c:pt idx="1">
                  <c:v>17.901234567901234</c:v>
                </c:pt>
                <c:pt idx="3">
                  <c:v>44.761904761904766</c:v>
                </c:pt>
                <c:pt idx="4">
                  <c:v>32.800000000000004</c:v>
                </c:pt>
              </c:numCache>
            </c:numRef>
          </c:val>
          <c:extLst>
            <c:ext xmlns:c15="http://schemas.microsoft.com/office/drawing/2012/chart" uri="{02D57815-91ED-43cb-92C2-25804820EDAC}">
              <c15:filteredCategoryTitle>
                <c15:cat>
                  <c:numRef>
                    <c:extLst>
                      <c:ext uri="{02D57815-91ED-43cb-92C2-25804820EDAC}">
                        <c15:formulaRef>
                          <c15:sqref>(#REF!,#REF!)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45BF-4FCC-9C56-E18860026143}"/>
            </c:ext>
          </c:extLst>
        </c:ser>
        <c:ser>
          <c:idx val="2"/>
          <c:order val="2"/>
          <c:tx>
            <c:strRef>
              <c:f>活用方針×モチベ!$G$19</c:f>
              <c:strCache>
                <c:ptCount val="1"/>
                <c:pt idx="0">
                  <c:v>現在の方がやや低い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ゴシック" panose="020B0609070205080204" pitchFamily="49"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(活用方針×モチベ!$G$20:$G$21,活用方針×モチベ!$G$23:$G$25)</c:f>
              <c:numCache>
                <c:formatCode>0.0_ </c:formatCode>
                <c:ptCount val="5"/>
                <c:pt idx="0">
                  <c:v>16.981132075471699</c:v>
                </c:pt>
                <c:pt idx="1">
                  <c:v>31.481481481481481</c:v>
                </c:pt>
                <c:pt idx="3">
                  <c:v>34.285714285714285</c:v>
                </c:pt>
                <c:pt idx="4">
                  <c:v>36</c:v>
                </c:pt>
              </c:numCache>
            </c:numRef>
          </c:val>
          <c:extLst>
            <c:ext xmlns:c15="http://schemas.microsoft.com/office/drawing/2012/chart" uri="{02D57815-91ED-43cb-92C2-25804820EDAC}">
              <c15:filteredCategoryTitle>
                <c15:cat>
                  <c:numRef>
                    <c:extLst>
                      <c:ext uri="{02D57815-91ED-43cb-92C2-25804820EDAC}">
                        <c15:formulaRef>
                          <c15:sqref>(#REF!,#REF!)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3-45BF-4FCC-9C56-E18860026143}"/>
            </c:ext>
          </c:extLst>
        </c:ser>
        <c:ser>
          <c:idx val="3"/>
          <c:order val="3"/>
          <c:tx>
            <c:strRef>
              <c:f>活用方針×モチベ!$H$19</c:f>
              <c:strCache>
                <c:ptCount val="1"/>
                <c:pt idx="0">
                  <c:v>現在の方が低い</c:v>
                </c:pt>
              </c:strCache>
            </c:strRef>
          </c:tx>
          <c:spPr>
            <a:pattFill prst="pct10">
              <a:fgClr>
                <a:srgbClr val="4F81BD"/>
              </a:fgClr>
              <a:bgClr>
                <a:sysClr val="window" lastClr="FFFFFF"/>
              </a:bgClr>
            </a:pattFill>
            <a:ln>
              <a:solidFill>
                <a:srgbClr val="4F81BD"/>
              </a:solid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ゴシック" panose="020B0609070205080204" pitchFamily="49"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(活用方針×モチベ!$H$20:$H$21,活用方針×モチベ!$H$23:$H$25)</c:f>
              <c:numCache>
                <c:formatCode>0.0_ </c:formatCode>
                <c:ptCount val="5"/>
                <c:pt idx="0">
                  <c:v>37.735849056603776</c:v>
                </c:pt>
                <c:pt idx="1">
                  <c:v>47.530864197530867</c:v>
                </c:pt>
                <c:pt idx="3">
                  <c:v>15.238095238095239</c:v>
                </c:pt>
                <c:pt idx="4">
                  <c:v>25.6</c:v>
                </c:pt>
              </c:numCache>
            </c:numRef>
          </c:val>
          <c:extLst>
            <c:ext xmlns:c15="http://schemas.microsoft.com/office/drawing/2012/chart" uri="{02D57815-91ED-43cb-92C2-25804820EDAC}">
              <c15:filteredCategoryTitle>
                <c15:cat>
                  <c:numRef>
                    <c:extLst>
                      <c:ext uri="{02D57815-91ED-43cb-92C2-25804820EDAC}">
                        <c15:formulaRef>
                          <c15:sqref>(#REF!,#REF!)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4-45BF-4FCC-9C56-E18860026143}"/>
            </c:ext>
          </c:extLst>
        </c:ser>
        <c:dLbls>
          <c:showLegendKey val="0"/>
          <c:showVal val="0"/>
          <c:showCatName val="0"/>
          <c:showSerName val="0"/>
          <c:showPercent val="0"/>
          <c:showBubbleSize val="0"/>
        </c:dLbls>
        <c:gapWidth val="150"/>
        <c:overlap val="100"/>
        <c:axId val="437209296"/>
        <c:axId val="437204592"/>
      </c:barChart>
      <c:catAx>
        <c:axId val="43720929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ゴシック" panose="020B0609070205080204" pitchFamily="49" charset="-128"/>
                <a:cs typeface="+mn-cs"/>
              </a:defRPr>
            </a:pPr>
            <a:endParaRPr lang="ja-JP"/>
          </a:p>
        </c:txPr>
        <c:crossAx val="437204592"/>
        <c:crosses val="autoZero"/>
        <c:auto val="1"/>
        <c:lblAlgn val="ctr"/>
        <c:lblOffset val="100"/>
        <c:noMultiLvlLbl val="0"/>
      </c:catAx>
      <c:valAx>
        <c:axId val="43720459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ゴシック" panose="020B0609070205080204" pitchFamily="49" charset="-128"/>
                <a:cs typeface="+mn-cs"/>
              </a:defRPr>
            </a:pPr>
            <a:endParaRPr lang="ja-JP"/>
          </a:p>
        </c:txPr>
        <c:crossAx val="437209296"/>
        <c:crosses val="autoZero"/>
        <c:crossBetween val="between"/>
        <c:majorUnit val="0.2"/>
      </c:valAx>
      <c:spPr>
        <a:noFill/>
        <a:ln>
          <a:noFill/>
        </a:ln>
        <a:effectLst/>
      </c:spPr>
    </c:plotArea>
    <c:legend>
      <c:legendPos val="b"/>
      <c:layout>
        <c:manualLayout>
          <c:xMode val="edge"/>
          <c:yMode val="edge"/>
          <c:x val="0.19209351851851852"/>
          <c:y val="0.71646997566599724"/>
          <c:w val="0.77724000000000004"/>
          <c:h val="8.0485829959514171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ゴシック" panose="020B0609070205080204" pitchFamily="49" charset="-128"/>
              <a:cs typeface="+mn-cs"/>
            </a:defRPr>
          </a:pPr>
          <a:endParaRPr lang="ja-JP"/>
        </a:p>
      </c:txPr>
    </c:legend>
    <c:plotVisOnly val="1"/>
    <c:dispBlanksAs val="gap"/>
    <c:showDLblsOverMax val="0"/>
  </c:chart>
  <c:spPr>
    <a:noFill/>
    <a:ln w="9525" cap="flat" cmpd="sng" algn="ctr">
      <a:noFill/>
      <a:round/>
    </a:ln>
    <a:effectLst/>
  </c:spPr>
  <c:txPr>
    <a:bodyPr/>
    <a:lstStyle/>
    <a:p>
      <a:pPr>
        <a:defRPr baseline="0">
          <a:solidFill>
            <a:sysClr val="windowText" lastClr="000000"/>
          </a:solidFill>
          <a:latin typeface="ＭＳ Ｐゴシック" panose="020B0600070205080204" pitchFamily="50"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54043592592592593"/>
          <c:y val="7.8472173693882985E-2"/>
          <c:w val="0.42428629629629627"/>
          <c:h val="0.71791611893493601"/>
        </c:manualLayout>
      </c:layout>
      <c:barChart>
        <c:barDir val="bar"/>
        <c:grouping val="percentStacked"/>
        <c:varyColors val="0"/>
        <c:ser>
          <c:idx val="0"/>
          <c:order val="0"/>
          <c:tx>
            <c:strRef>
              <c:f>研修×モチベ!$E$16</c:f>
              <c:strCache>
                <c:ptCount val="1"/>
                <c:pt idx="0">
                  <c:v>現在の方が高い</c:v>
                </c:pt>
              </c:strCache>
            </c:strRef>
          </c:tx>
          <c:spPr>
            <a:solidFill>
              <a:srgbClr val="5B9BD5"/>
            </a:solidFill>
            <a:ln>
              <a:solidFill>
                <a:schemeClr val="accent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B2F4-4D45-88AD-AAA42221A960}"/>
                </c:ext>
              </c:extLst>
            </c:dLbl>
            <c:dLbl>
              <c:idx val="1"/>
              <c:layout>
                <c:manualLayout>
                  <c:x val="2.3518518518518519E-3"/>
                  <c:y val="7.31428834710042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F4-4D45-88AD-AAA42221A960}"/>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研修×モチベ!$C$17:$D$21</c:f>
              <c:strCache>
                <c:ptCount val="5"/>
                <c:pt idx="0">
                  <c:v>男性総合職 受けたことがある(n=62)</c:v>
                </c:pt>
                <c:pt idx="1">
                  <c:v>受けたことがない・研修がない(n=110)</c:v>
                </c:pt>
                <c:pt idx="3">
                  <c:v>女性総合職 受けたことがある(n=48)</c:v>
                </c:pt>
                <c:pt idx="4">
                  <c:v> 受けたことがない・研修がない(n=150)</c:v>
                </c:pt>
              </c:strCache>
            </c:strRef>
          </c:cat>
          <c:val>
            <c:numRef>
              <c:f>研修×モチベ!$E$17:$E$21</c:f>
              <c:numCache>
                <c:formatCode>0.0_ </c:formatCode>
                <c:ptCount val="5"/>
                <c:pt idx="0">
                  <c:v>0</c:v>
                </c:pt>
                <c:pt idx="1">
                  <c:v>3.6363636363636362</c:v>
                </c:pt>
                <c:pt idx="3">
                  <c:v>4.1666666666666661</c:v>
                </c:pt>
                <c:pt idx="4">
                  <c:v>7.333333333333333</c:v>
                </c:pt>
              </c:numCache>
            </c:numRef>
          </c:val>
          <c:extLst>
            <c:ext xmlns:c16="http://schemas.microsoft.com/office/drawing/2014/chart" uri="{C3380CC4-5D6E-409C-BE32-E72D297353CC}">
              <c16:uniqueId val="{00000002-B2F4-4D45-88AD-AAA42221A960}"/>
            </c:ext>
          </c:extLst>
        </c:ser>
        <c:ser>
          <c:idx val="1"/>
          <c:order val="1"/>
          <c:tx>
            <c:strRef>
              <c:f>研修×モチベ!$F$16</c:f>
              <c:strCache>
                <c:ptCount val="1"/>
                <c:pt idx="0">
                  <c:v>同じ程度</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研修×モチベ!$C$17:$D$21</c:f>
              <c:strCache>
                <c:ptCount val="5"/>
                <c:pt idx="0">
                  <c:v>男性総合職 受けたことがある(n=62)</c:v>
                </c:pt>
                <c:pt idx="1">
                  <c:v>受けたことがない・研修がない(n=110)</c:v>
                </c:pt>
                <c:pt idx="3">
                  <c:v>女性総合職 受けたことがある(n=48)</c:v>
                </c:pt>
                <c:pt idx="4">
                  <c:v> 受けたことがない・研修がない(n=150)</c:v>
                </c:pt>
              </c:strCache>
            </c:strRef>
          </c:cat>
          <c:val>
            <c:numRef>
              <c:f>研修×モチベ!$F$17:$F$21</c:f>
              <c:numCache>
                <c:formatCode>0.0_ </c:formatCode>
                <c:ptCount val="5"/>
                <c:pt idx="0">
                  <c:v>29.032258064516132</c:v>
                </c:pt>
                <c:pt idx="1">
                  <c:v>19.090909090909093</c:v>
                </c:pt>
                <c:pt idx="3">
                  <c:v>43.75</c:v>
                </c:pt>
                <c:pt idx="4">
                  <c:v>32</c:v>
                </c:pt>
              </c:numCache>
            </c:numRef>
          </c:val>
          <c:extLst>
            <c:ext xmlns:c16="http://schemas.microsoft.com/office/drawing/2014/chart" uri="{C3380CC4-5D6E-409C-BE32-E72D297353CC}">
              <c16:uniqueId val="{00000003-B2F4-4D45-88AD-AAA42221A960}"/>
            </c:ext>
          </c:extLst>
        </c:ser>
        <c:ser>
          <c:idx val="2"/>
          <c:order val="2"/>
          <c:tx>
            <c:strRef>
              <c:f>研修×モチベ!$G$16</c:f>
              <c:strCache>
                <c:ptCount val="1"/>
                <c:pt idx="0">
                  <c:v>現在の方がやや低い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研修×モチベ!$C$17:$D$21</c:f>
              <c:strCache>
                <c:ptCount val="5"/>
                <c:pt idx="0">
                  <c:v>男性総合職 受けたことがある(n=62)</c:v>
                </c:pt>
                <c:pt idx="1">
                  <c:v>受けたことがない・研修がない(n=110)</c:v>
                </c:pt>
                <c:pt idx="3">
                  <c:v>女性総合職 受けたことがある(n=48)</c:v>
                </c:pt>
                <c:pt idx="4">
                  <c:v> 受けたことがない・研修がない(n=150)</c:v>
                </c:pt>
              </c:strCache>
            </c:strRef>
          </c:cat>
          <c:val>
            <c:numRef>
              <c:f>研修×モチベ!$G$17:$G$21</c:f>
              <c:numCache>
                <c:formatCode>0.0_ </c:formatCode>
                <c:ptCount val="5"/>
                <c:pt idx="0">
                  <c:v>27.419354838709676</c:v>
                </c:pt>
                <c:pt idx="1">
                  <c:v>29.09090909090909</c:v>
                </c:pt>
                <c:pt idx="3">
                  <c:v>27.083333333333332</c:v>
                </c:pt>
                <c:pt idx="4">
                  <c:v>37.333333333333336</c:v>
                </c:pt>
              </c:numCache>
            </c:numRef>
          </c:val>
          <c:extLst>
            <c:ext xmlns:c16="http://schemas.microsoft.com/office/drawing/2014/chart" uri="{C3380CC4-5D6E-409C-BE32-E72D297353CC}">
              <c16:uniqueId val="{00000004-B2F4-4D45-88AD-AAA42221A960}"/>
            </c:ext>
          </c:extLst>
        </c:ser>
        <c:ser>
          <c:idx val="3"/>
          <c:order val="3"/>
          <c:tx>
            <c:strRef>
              <c:f>研修×モチベ!$H$16</c:f>
              <c:strCache>
                <c:ptCount val="1"/>
                <c:pt idx="0">
                  <c:v>現在の方が低い</c:v>
                </c:pt>
              </c:strCache>
            </c:strRef>
          </c:tx>
          <c:spPr>
            <a:pattFill prst="pct20">
              <a:fgClr>
                <a:srgbClr val="5B9BD5">
                  <a:lumMod val="75000"/>
                </a:srgbClr>
              </a:fgClr>
              <a:bgClr>
                <a:sysClr val="window" lastClr="FFFFFF"/>
              </a:bgClr>
            </a:pattFill>
            <a:ln>
              <a:solidFill>
                <a:srgbClr val="5B9BD5"/>
              </a:solid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研修×モチベ!$C$17:$D$21</c:f>
              <c:strCache>
                <c:ptCount val="5"/>
                <c:pt idx="0">
                  <c:v>男性総合職 受けたことがある(n=62)</c:v>
                </c:pt>
                <c:pt idx="1">
                  <c:v>受けたことがない・研修がない(n=110)</c:v>
                </c:pt>
                <c:pt idx="3">
                  <c:v>女性総合職 受けたことがある(n=48)</c:v>
                </c:pt>
                <c:pt idx="4">
                  <c:v> 受けたことがない・研修がない(n=150)</c:v>
                </c:pt>
              </c:strCache>
            </c:strRef>
          </c:cat>
          <c:val>
            <c:numRef>
              <c:f>研修×モチベ!$H$17:$H$21</c:f>
              <c:numCache>
                <c:formatCode>0.0_ </c:formatCode>
                <c:ptCount val="5"/>
                <c:pt idx="0">
                  <c:v>43.548387096774192</c:v>
                </c:pt>
                <c:pt idx="1">
                  <c:v>48.18181818181818</c:v>
                </c:pt>
                <c:pt idx="3">
                  <c:v>25</c:v>
                </c:pt>
                <c:pt idx="4">
                  <c:v>23.333333333333332</c:v>
                </c:pt>
              </c:numCache>
            </c:numRef>
          </c:val>
          <c:extLst>
            <c:ext xmlns:c16="http://schemas.microsoft.com/office/drawing/2014/chart" uri="{C3380CC4-5D6E-409C-BE32-E72D297353CC}">
              <c16:uniqueId val="{00000005-B2F4-4D45-88AD-AAA42221A960}"/>
            </c:ext>
          </c:extLst>
        </c:ser>
        <c:dLbls>
          <c:showLegendKey val="0"/>
          <c:showVal val="0"/>
          <c:showCatName val="0"/>
          <c:showSerName val="0"/>
          <c:showPercent val="0"/>
          <c:showBubbleSize val="0"/>
        </c:dLbls>
        <c:gapWidth val="150"/>
        <c:overlap val="100"/>
        <c:axId val="437210864"/>
        <c:axId val="437204200"/>
      </c:barChart>
      <c:catAx>
        <c:axId val="43721086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437204200"/>
        <c:crosses val="autoZero"/>
        <c:auto val="1"/>
        <c:lblAlgn val="ctr"/>
        <c:lblOffset val="100"/>
        <c:noMultiLvlLbl val="0"/>
      </c:catAx>
      <c:valAx>
        <c:axId val="4372042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437210864"/>
        <c:crosses val="autoZero"/>
        <c:crossBetween val="between"/>
        <c:majorUnit val="0.2"/>
      </c:valAx>
      <c:spPr>
        <a:noFill/>
        <a:ln>
          <a:noFill/>
        </a:ln>
        <a:effectLst/>
      </c:spPr>
    </c:plotArea>
    <c:legend>
      <c:legendPos val="b"/>
      <c:layout>
        <c:manualLayout>
          <c:xMode val="edge"/>
          <c:yMode val="edge"/>
          <c:x val="0.105075"/>
          <c:y val="0.86148350469597468"/>
          <c:w val="0.89492499999999997"/>
          <c:h val="0.1384596223926649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baseline="0">
          <a:solidFill>
            <a:sysClr val="windowText" lastClr="000000"/>
          </a:solidFill>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63513826555157249"/>
          <c:w val="0.9375693739554638"/>
          <c:h val="0.28533683226687756"/>
        </c:manualLayout>
      </c:layout>
      <c:barChart>
        <c:barDir val="bar"/>
        <c:grouping val="percentStacked"/>
        <c:varyColors val="0"/>
        <c:ser>
          <c:idx val="0"/>
          <c:order val="0"/>
          <c:tx>
            <c:strRef>
              <c:f>'24【Q18】'!$F$28</c:f>
              <c:strCache>
                <c:ptCount val="1"/>
                <c:pt idx="0">
                  <c:v>ある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'24【Q18】'!$F$30:$F$32</c:f>
              <c:numCache>
                <c:formatCode>"▲"0.0_ </c:formatCode>
                <c:ptCount val="3"/>
                <c:pt idx="0" formatCode="0.0_ ">
                  <c:v>33.794326241134755</c:v>
                </c:pt>
                <c:pt idx="1">
                  <c:v>37.896825396825392</c:v>
                </c:pt>
                <c:pt idx="2" formatCode="&quot;▼&quot;0.0_ ">
                  <c:v>31.512141280353202</c:v>
                </c:pt>
              </c:numCache>
            </c:numRef>
          </c:val>
          <c:extLst>
            <c:ext xmlns:c16="http://schemas.microsoft.com/office/drawing/2014/chart" uri="{C3380CC4-5D6E-409C-BE32-E72D297353CC}">
              <c16:uniqueId val="{00000000-1776-46C5-AF82-4BB61B3860FF}"/>
            </c:ext>
          </c:extLst>
        </c:ser>
        <c:ser>
          <c:idx val="1"/>
          <c:order val="1"/>
          <c:tx>
            <c:strRef>
              <c:f>'24【Q18】'!$G$28</c:f>
              <c:strCache>
                <c:ptCount val="1"/>
                <c:pt idx="0">
                  <c:v>ない</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'24【Q18】'!$G$30:$G$32</c:f>
              <c:numCache>
                <c:formatCode>"▼"0.0_ </c:formatCode>
                <c:ptCount val="3"/>
                <c:pt idx="0" formatCode="0.0_ ">
                  <c:v>46.312056737588655</c:v>
                </c:pt>
                <c:pt idx="1">
                  <c:v>39.484126984126981</c:v>
                </c:pt>
                <c:pt idx="2" formatCode="&quot;▲&quot;0.0_ ">
                  <c:v>50.110375275938189</c:v>
                </c:pt>
              </c:numCache>
            </c:numRef>
          </c:val>
          <c:extLst>
            <c:ext xmlns:c16="http://schemas.microsoft.com/office/drawing/2014/chart" uri="{C3380CC4-5D6E-409C-BE32-E72D297353CC}">
              <c16:uniqueId val="{00000001-1776-46C5-AF82-4BB61B3860FF}"/>
            </c:ext>
          </c:extLst>
        </c:ser>
        <c:ser>
          <c:idx val="2"/>
          <c:order val="2"/>
          <c:tx>
            <c:strRef>
              <c:f>'24【Q18】'!$H$28</c:f>
              <c:strCache>
                <c:ptCount val="1"/>
                <c:pt idx="0">
                  <c:v>異動をしたことがない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'24【Q18】'!$H$30:$H$32</c:f>
              <c:numCache>
                <c:formatCode>"▲"0.0_ </c:formatCode>
                <c:ptCount val="3"/>
                <c:pt idx="0" formatCode="0.0_ ">
                  <c:v>19.893617021276597</c:v>
                </c:pt>
                <c:pt idx="1">
                  <c:v>22.61904761904762</c:v>
                </c:pt>
                <c:pt idx="2" formatCode="&quot;▼&quot;0.0_ ">
                  <c:v>18.377483443708609</c:v>
                </c:pt>
              </c:numCache>
            </c:numRef>
          </c:val>
          <c:extLst>
            <c:ext xmlns:c16="http://schemas.microsoft.com/office/drawing/2014/chart" uri="{C3380CC4-5D6E-409C-BE32-E72D297353CC}">
              <c16:uniqueId val="{00000002-1776-46C5-AF82-4BB61B3860FF}"/>
            </c:ext>
          </c:extLst>
        </c:ser>
        <c:dLbls>
          <c:showLegendKey val="0"/>
          <c:showVal val="0"/>
          <c:showCatName val="0"/>
          <c:showSerName val="0"/>
          <c:showPercent val="0"/>
          <c:showBubbleSize val="0"/>
        </c:dLbls>
        <c:gapWidth val="30"/>
        <c:overlap val="100"/>
        <c:axId val="407212056"/>
        <c:axId val="407212448"/>
      </c:barChart>
      <c:catAx>
        <c:axId val="407212056"/>
        <c:scaling>
          <c:orientation val="maxMin"/>
        </c:scaling>
        <c:delete val="1"/>
        <c:axPos val="l"/>
        <c:majorTickMark val="out"/>
        <c:minorTickMark val="none"/>
        <c:tickLblPos val="nextTo"/>
        <c:crossAx val="407212448"/>
        <c:crosses val="autoZero"/>
        <c:auto val="1"/>
        <c:lblAlgn val="ctr"/>
        <c:lblOffset val="100"/>
        <c:tickLblSkip val="3"/>
        <c:tickMarkSkip val="1"/>
        <c:noMultiLvlLbl val="0"/>
      </c:catAx>
      <c:valAx>
        <c:axId val="407212448"/>
        <c:scaling>
          <c:orientation val="minMax"/>
          <c:min val="0"/>
        </c:scaling>
        <c:delete val="1"/>
        <c:axPos val="t"/>
        <c:numFmt formatCode="0%" sourceLinked="1"/>
        <c:majorTickMark val="out"/>
        <c:minorTickMark val="none"/>
        <c:tickLblPos val="nextTo"/>
        <c:crossAx val="407212056"/>
        <c:crossesAt val="1"/>
        <c:crossBetween val="between"/>
      </c:valAx>
      <c:spPr>
        <a:noFill/>
        <a:ln w="25400">
          <a:noFill/>
        </a:ln>
      </c:spPr>
    </c:plotArea>
    <c:legend>
      <c:legendPos val="t"/>
      <c:layout>
        <c:manualLayout>
          <c:xMode val="edge"/>
          <c:yMode val="edge"/>
          <c:x val="0.19642085074517809"/>
          <c:y val="0.48894933469669255"/>
          <c:w val="0.56393713166356474"/>
          <c:h val="7.644031442471301E-2"/>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2311111111111111"/>
          <c:w val="0.9375693739554638"/>
          <c:h val="0.6"/>
        </c:manualLayout>
      </c:layout>
      <c:barChart>
        <c:barDir val="bar"/>
        <c:grouping val="percentStacked"/>
        <c:varyColors val="0"/>
        <c:ser>
          <c:idx val="0"/>
          <c:order val="0"/>
          <c:tx>
            <c:strRef>
              <c:f>'24【Q18】'!$F$28</c:f>
              <c:strCache>
                <c:ptCount val="1"/>
                <c:pt idx="0">
                  <c:v>ある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'24【Q18】'!$F$33:$F$35</c:f>
              <c:numCache>
                <c:formatCode>0.0_ </c:formatCode>
                <c:ptCount val="3"/>
                <c:pt idx="0">
                  <c:v>33.050847457627121</c:v>
                </c:pt>
                <c:pt idx="1">
                  <c:v>33.846153846153847</c:v>
                </c:pt>
                <c:pt idx="2">
                  <c:v>32.748538011695906</c:v>
                </c:pt>
              </c:numCache>
            </c:numRef>
          </c:val>
          <c:extLst>
            <c:ext xmlns:c16="http://schemas.microsoft.com/office/drawing/2014/chart" uri="{C3380CC4-5D6E-409C-BE32-E72D297353CC}">
              <c16:uniqueId val="{00000000-3F38-481F-9B6D-9558BEFC6BA8}"/>
            </c:ext>
          </c:extLst>
        </c:ser>
        <c:ser>
          <c:idx val="1"/>
          <c:order val="1"/>
          <c:tx>
            <c:strRef>
              <c:f>'24【Q18】'!$G$28</c:f>
              <c:strCache>
                <c:ptCount val="1"/>
                <c:pt idx="0">
                  <c:v>ない</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'24【Q18】'!$G$33:$G$35</c:f>
              <c:numCache>
                <c:formatCode>"∵"0.0_ </c:formatCode>
                <c:ptCount val="3"/>
                <c:pt idx="0" formatCode="0.0_ ">
                  <c:v>53.813559322033896</c:v>
                </c:pt>
                <c:pt idx="1">
                  <c:v>43.07692307692308</c:v>
                </c:pt>
                <c:pt idx="2" formatCode="&quot;∴&quot;0.0_ ">
                  <c:v>57.894736842105267</c:v>
                </c:pt>
              </c:numCache>
            </c:numRef>
          </c:val>
          <c:extLst>
            <c:ext xmlns:c16="http://schemas.microsoft.com/office/drawing/2014/chart" uri="{C3380CC4-5D6E-409C-BE32-E72D297353CC}">
              <c16:uniqueId val="{00000001-3F38-481F-9B6D-9558BEFC6BA8}"/>
            </c:ext>
          </c:extLst>
        </c:ser>
        <c:ser>
          <c:idx val="2"/>
          <c:order val="2"/>
          <c:tx>
            <c:strRef>
              <c:f>'24【Q18】'!$H$28</c:f>
              <c:strCache>
                <c:ptCount val="1"/>
                <c:pt idx="0">
                  <c:v>異動をしたことがない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'24【Q18】'!$H$33:$H$35</c:f>
              <c:numCache>
                <c:formatCode>"△"0.0_ </c:formatCode>
                <c:ptCount val="3"/>
                <c:pt idx="0" formatCode="0.0_ ">
                  <c:v>13.135593220338984</c:v>
                </c:pt>
                <c:pt idx="1">
                  <c:v>23.076923076923077</c:v>
                </c:pt>
                <c:pt idx="2" formatCode="&quot;▽&quot;0.0_ ">
                  <c:v>9.3567251461988299</c:v>
                </c:pt>
              </c:numCache>
            </c:numRef>
          </c:val>
          <c:extLst>
            <c:ext xmlns:c16="http://schemas.microsoft.com/office/drawing/2014/chart" uri="{C3380CC4-5D6E-409C-BE32-E72D297353CC}">
              <c16:uniqueId val="{00000002-3F38-481F-9B6D-9558BEFC6BA8}"/>
            </c:ext>
          </c:extLst>
        </c:ser>
        <c:dLbls>
          <c:showLegendKey val="0"/>
          <c:showVal val="0"/>
          <c:showCatName val="0"/>
          <c:showSerName val="0"/>
          <c:showPercent val="0"/>
          <c:showBubbleSize val="0"/>
        </c:dLbls>
        <c:gapWidth val="30"/>
        <c:overlap val="100"/>
        <c:axId val="407216760"/>
        <c:axId val="407217544"/>
      </c:barChart>
      <c:catAx>
        <c:axId val="407216760"/>
        <c:scaling>
          <c:orientation val="maxMin"/>
        </c:scaling>
        <c:delete val="1"/>
        <c:axPos val="l"/>
        <c:majorTickMark val="out"/>
        <c:minorTickMark val="none"/>
        <c:tickLblPos val="nextTo"/>
        <c:crossAx val="407217544"/>
        <c:crosses val="autoZero"/>
        <c:auto val="1"/>
        <c:lblAlgn val="ctr"/>
        <c:lblOffset val="100"/>
        <c:tickLblSkip val="3"/>
        <c:tickMarkSkip val="1"/>
        <c:noMultiLvlLbl val="0"/>
      </c:catAx>
      <c:valAx>
        <c:axId val="407217544"/>
        <c:scaling>
          <c:orientation val="minMax"/>
          <c:min val="0"/>
        </c:scaling>
        <c:delete val="1"/>
        <c:axPos val="t"/>
        <c:numFmt formatCode="0%" sourceLinked="1"/>
        <c:majorTickMark val="out"/>
        <c:minorTickMark val="none"/>
        <c:tickLblPos val="nextTo"/>
        <c:crossAx val="407216760"/>
        <c:crossesAt val="1"/>
        <c:crossBetween val="between"/>
      </c:valAx>
      <c:spPr>
        <a:noFill/>
        <a:ln w="25400">
          <a:noFill/>
        </a:ln>
      </c:spPr>
    </c:plotArea>
    <c:plotVisOnly val="1"/>
    <c:dispBlanksAs val="gap"/>
    <c:showDLblsOverMax val="0"/>
  </c:chart>
  <c:spPr>
    <a:noFill/>
    <a:ln w="25400">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2311111111111111"/>
          <c:w val="0.9375693739554638"/>
          <c:h val="0.6"/>
        </c:manualLayout>
      </c:layout>
      <c:barChart>
        <c:barDir val="bar"/>
        <c:grouping val="percentStacked"/>
        <c:varyColors val="0"/>
        <c:ser>
          <c:idx val="0"/>
          <c:order val="0"/>
          <c:tx>
            <c:strRef>
              <c:f>'24【Q18】'!$F$28</c:f>
              <c:strCache>
                <c:ptCount val="1"/>
                <c:pt idx="0">
                  <c:v>ある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'24【Q18】'!$F$36:$F$38</c:f>
              <c:numCache>
                <c:formatCode>0.0_ </c:formatCode>
                <c:ptCount val="3"/>
                <c:pt idx="0">
                  <c:v>27.799227799227801</c:v>
                </c:pt>
                <c:pt idx="1">
                  <c:v>33.035714285714285</c:v>
                </c:pt>
                <c:pt idx="2">
                  <c:v>23.809523809523807</c:v>
                </c:pt>
              </c:numCache>
            </c:numRef>
          </c:val>
          <c:extLst>
            <c:ext xmlns:c16="http://schemas.microsoft.com/office/drawing/2014/chart" uri="{C3380CC4-5D6E-409C-BE32-E72D297353CC}">
              <c16:uniqueId val="{00000000-8A55-43BA-9394-723E4524FFEB}"/>
            </c:ext>
          </c:extLst>
        </c:ser>
        <c:ser>
          <c:idx val="1"/>
          <c:order val="1"/>
          <c:tx>
            <c:strRef>
              <c:f>'24【Q18】'!$G$28</c:f>
              <c:strCache>
                <c:ptCount val="1"/>
                <c:pt idx="0">
                  <c:v>ない</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'24【Q18】'!$G$36:$G$38</c:f>
              <c:numCache>
                <c:formatCode>0.0_ </c:formatCode>
                <c:ptCount val="3"/>
                <c:pt idx="0">
                  <c:v>37.065637065637063</c:v>
                </c:pt>
                <c:pt idx="1">
                  <c:v>33.035714285714285</c:v>
                </c:pt>
                <c:pt idx="2">
                  <c:v>40.136054421768705</c:v>
                </c:pt>
              </c:numCache>
            </c:numRef>
          </c:val>
          <c:extLst>
            <c:ext xmlns:c16="http://schemas.microsoft.com/office/drawing/2014/chart" uri="{C3380CC4-5D6E-409C-BE32-E72D297353CC}">
              <c16:uniqueId val="{00000001-8A55-43BA-9394-723E4524FFEB}"/>
            </c:ext>
          </c:extLst>
        </c:ser>
        <c:ser>
          <c:idx val="2"/>
          <c:order val="2"/>
          <c:tx>
            <c:strRef>
              <c:f>'24【Q18】'!$H$28</c:f>
              <c:strCache>
                <c:ptCount val="1"/>
                <c:pt idx="0">
                  <c:v>異動をしたことがない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'24【Q18】'!$H$36:$H$38</c:f>
              <c:numCache>
                <c:formatCode>0.0_ </c:formatCode>
                <c:ptCount val="3"/>
                <c:pt idx="0">
                  <c:v>35.135135135135137</c:v>
                </c:pt>
                <c:pt idx="1">
                  <c:v>33.928571428571431</c:v>
                </c:pt>
                <c:pt idx="2">
                  <c:v>36.054421768707485</c:v>
                </c:pt>
              </c:numCache>
            </c:numRef>
          </c:val>
          <c:extLst>
            <c:ext xmlns:c16="http://schemas.microsoft.com/office/drawing/2014/chart" uri="{C3380CC4-5D6E-409C-BE32-E72D297353CC}">
              <c16:uniqueId val="{00000002-8A55-43BA-9394-723E4524FFEB}"/>
            </c:ext>
          </c:extLst>
        </c:ser>
        <c:dLbls>
          <c:showLegendKey val="0"/>
          <c:showVal val="0"/>
          <c:showCatName val="0"/>
          <c:showSerName val="0"/>
          <c:showPercent val="0"/>
          <c:showBubbleSize val="0"/>
        </c:dLbls>
        <c:gapWidth val="30"/>
        <c:overlap val="100"/>
        <c:axId val="407214016"/>
        <c:axId val="407215192"/>
      </c:barChart>
      <c:catAx>
        <c:axId val="407214016"/>
        <c:scaling>
          <c:orientation val="maxMin"/>
        </c:scaling>
        <c:delete val="1"/>
        <c:axPos val="l"/>
        <c:majorTickMark val="out"/>
        <c:minorTickMark val="none"/>
        <c:tickLblPos val="nextTo"/>
        <c:crossAx val="407215192"/>
        <c:crosses val="autoZero"/>
        <c:auto val="1"/>
        <c:lblAlgn val="ctr"/>
        <c:lblOffset val="100"/>
        <c:tickLblSkip val="3"/>
        <c:tickMarkSkip val="1"/>
        <c:noMultiLvlLbl val="0"/>
      </c:catAx>
      <c:valAx>
        <c:axId val="407215192"/>
        <c:scaling>
          <c:orientation val="minMax"/>
          <c:min val="0"/>
        </c:scaling>
        <c:delete val="1"/>
        <c:axPos val="t"/>
        <c:numFmt formatCode="0%" sourceLinked="1"/>
        <c:majorTickMark val="out"/>
        <c:minorTickMark val="none"/>
        <c:tickLblPos val="nextTo"/>
        <c:crossAx val="407214016"/>
        <c:crossesAt val="1"/>
        <c:crossBetween val="between"/>
      </c:valAx>
      <c:spPr>
        <a:noFill/>
        <a:ln w="25400">
          <a:noFill/>
        </a:ln>
      </c:spPr>
    </c:plotArea>
    <c:plotVisOnly val="1"/>
    <c:dispBlanksAs val="gap"/>
    <c:showDLblsOverMax val="0"/>
  </c:chart>
  <c:spPr>
    <a:noFill/>
    <a:ln w="25400">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1806037037037038"/>
          <c:y val="0.19126640419947508"/>
          <c:w val="0.73635555555555565"/>
          <c:h val="0.70356080489938755"/>
        </c:manualLayout>
      </c:layout>
      <c:barChart>
        <c:barDir val="bar"/>
        <c:grouping val="percentStacked"/>
        <c:varyColors val="0"/>
        <c:ser>
          <c:idx val="0"/>
          <c:order val="0"/>
          <c:tx>
            <c:strRef>
              <c:f>'24【Q18】'!$D$40</c:f>
              <c:strCache>
                <c:ptCount val="1"/>
                <c:pt idx="0">
                  <c:v>ある</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'24【Q18】'!$C$41:$C$42</c:f>
              <c:strCache>
                <c:ptCount val="2"/>
                <c:pt idx="0">
                  <c:v>男性総合職_50代
モチベーション高い・同程度(n=65)</c:v>
                </c:pt>
                <c:pt idx="1">
                  <c:v>低い(n=171)</c:v>
                </c:pt>
              </c:strCache>
            </c:strRef>
          </c:cat>
          <c:val>
            <c:numRef>
              <c:f>'24【Q18】'!$D$41:$D$42</c:f>
              <c:numCache>
                <c:formatCode>0.0_);[Red]\(0.0\)</c:formatCode>
                <c:ptCount val="2"/>
                <c:pt idx="0">
                  <c:v>33.846153846153847</c:v>
                </c:pt>
                <c:pt idx="1">
                  <c:v>32.748538011695906</c:v>
                </c:pt>
              </c:numCache>
            </c:numRef>
          </c:val>
          <c:extLst>
            <c:ext xmlns:c16="http://schemas.microsoft.com/office/drawing/2014/chart" uri="{C3380CC4-5D6E-409C-BE32-E72D297353CC}">
              <c16:uniqueId val="{00000000-360E-410C-8EE8-3EAE3C987F41}"/>
            </c:ext>
          </c:extLst>
        </c:ser>
        <c:ser>
          <c:idx val="1"/>
          <c:order val="1"/>
          <c:tx>
            <c:strRef>
              <c:f>'24【Q18】'!$E$40</c:f>
              <c:strCache>
                <c:ptCount val="1"/>
                <c:pt idx="0">
                  <c:v>ない</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'24【Q18】'!$C$41:$C$42</c:f>
              <c:strCache>
                <c:ptCount val="2"/>
                <c:pt idx="0">
                  <c:v>男性総合職_50代
モチベーション高い・同程度(n=65)</c:v>
                </c:pt>
                <c:pt idx="1">
                  <c:v>低い(n=171)</c:v>
                </c:pt>
              </c:strCache>
            </c:strRef>
          </c:cat>
          <c:val>
            <c:numRef>
              <c:f>'24【Q18】'!$E$41:$E$42</c:f>
              <c:numCache>
                <c:formatCode>0.0_);[Red]\(0.0\)</c:formatCode>
                <c:ptCount val="2"/>
                <c:pt idx="0">
                  <c:v>43.07692307692308</c:v>
                </c:pt>
                <c:pt idx="1">
                  <c:v>57.894736842105267</c:v>
                </c:pt>
              </c:numCache>
            </c:numRef>
          </c:val>
          <c:extLst>
            <c:ext xmlns:c16="http://schemas.microsoft.com/office/drawing/2014/chart" uri="{C3380CC4-5D6E-409C-BE32-E72D297353CC}">
              <c16:uniqueId val="{00000001-360E-410C-8EE8-3EAE3C987F41}"/>
            </c:ext>
          </c:extLst>
        </c:ser>
        <c:ser>
          <c:idx val="2"/>
          <c:order val="2"/>
          <c:tx>
            <c:strRef>
              <c:f>'24【Q18】'!$F$40</c:f>
              <c:strCache>
                <c:ptCount val="1"/>
                <c:pt idx="0">
                  <c:v>異動をしたことがない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'24【Q18】'!$C$41:$C$42</c:f>
              <c:strCache>
                <c:ptCount val="2"/>
                <c:pt idx="0">
                  <c:v>男性総合職_50代
モチベーション高い・同程度(n=65)</c:v>
                </c:pt>
                <c:pt idx="1">
                  <c:v>低い(n=171)</c:v>
                </c:pt>
              </c:strCache>
            </c:strRef>
          </c:cat>
          <c:val>
            <c:numRef>
              <c:f>'24【Q18】'!$F$41:$F$42</c:f>
              <c:numCache>
                <c:formatCode>0.0_);[Red]\(0.0\)</c:formatCode>
                <c:ptCount val="2"/>
                <c:pt idx="0">
                  <c:v>23.076923076923077</c:v>
                </c:pt>
                <c:pt idx="1">
                  <c:v>9.3567251461988299</c:v>
                </c:pt>
              </c:numCache>
            </c:numRef>
          </c:val>
          <c:extLst>
            <c:ext xmlns:c16="http://schemas.microsoft.com/office/drawing/2014/chart" uri="{C3380CC4-5D6E-409C-BE32-E72D297353CC}">
              <c16:uniqueId val="{00000002-360E-410C-8EE8-3EAE3C987F41}"/>
            </c:ext>
          </c:extLst>
        </c:ser>
        <c:dLbls>
          <c:showLegendKey val="0"/>
          <c:showVal val="0"/>
          <c:showCatName val="0"/>
          <c:showSerName val="0"/>
          <c:showPercent val="0"/>
          <c:showBubbleSize val="0"/>
        </c:dLbls>
        <c:gapWidth val="150"/>
        <c:overlap val="100"/>
        <c:axId val="407943952"/>
        <c:axId val="407947480"/>
      </c:barChart>
      <c:catAx>
        <c:axId val="4079439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07947480"/>
        <c:crosses val="autoZero"/>
        <c:auto val="1"/>
        <c:lblAlgn val="ctr"/>
        <c:lblOffset val="100"/>
        <c:noMultiLvlLbl val="0"/>
      </c:catAx>
      <c:valAx>
        <c:axId val="40794748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07943952"/>
        <c:crosses val="autoZero"/>
        <c:crossBetween val="between"/>
      </c:valAx>
      <c:spPr>
        <a:noFill/>
        <a:ln>
          <a:noFill/>
        </a:ln>
        <a:effectLst/>
      </c:spPr>
    </c:plotArea>
    <c:legend>
      <c:legendPos val="b"/>
      <c:layout>
        <c:manualLayout>
          <c:xMode val="edge"/>
          <c:yMode val="edge"/>
          <c:x val="1.5935768445610962E-3"/>
          <c:y val="0.86371682706328379"/>
          <c:w val="0.99840648148148148"/>
          <c:h val="0.1362831729367162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'17【Q19】'!$F$30:$I$30</c:f>
              <c:numCache>
                <c:formatCode>0.0_ </c:formatCode>
                <c:ptCount val="4"/>
                <c:pt idx="0">
                  <c:v>24.932975871313673</c:v>
                </c:pt>
                <c:pt idx="1">
                  <c:v>38.873994638069703</c:v>
                </c:pt>
                <c:pt idx="2">
                  <c:v>23.056300268096514</c:v>
                </c:pt>
                <c:pt idx="3">
                  <c:v>13.136729222520108</c:v>
                </c:pt>
              </c:numCache>
            </c:numRef>
          </c:val>
          <c:extLst>
            <c:ext xmlns:c16="http://schemas.microsoft.com/office/drawing/2014/chart" uri="{C3380CC4-5D6E-409C-BE32-E72D297353CC}">
              <c16:uniqueId val="{00000005-4F42-41C2-B47E-C703BA9CC9FE}"/>
            </c:ext>
          </c:extLst>
        </c:ser>
        <c:dLbls>
          <c:showLegendKey val="0"/>
          <c:showVal val="0"/>
          <c:showCatName val="0"/>
          <c:showSerName val="0"/>
          <c:showPercent val="0"/>
          <c:showBubbleSize val="0"/>
        </c:dLbls>
        <c:gapWidth val="60"/>
        <c:overlap val="-50"/>
        <c:axId val="407942776"/>
        <c:axId val="407944736"/>
      </c:barChart>
      <c:catAx>
        <c:axId val="407942776"/>
        <c:scaling>
          <c:orientation val="minMax"/>
        </c:scaling>
        <c:delete val="1"/>
        <c:axPos val="b"/>
        <c:numFmt formatCode="General" sourceLinked="1"/>
        <c:majorTickMark val="out"/>
        <c:minorTickMark val="none"/>
        <c:tickLblPos val="nextTo"/>
        <c:crossAx val="407944736"/>
        <c:crosses val="autoZero"/>
        <c:auto val="1"/>
        <c:lblAlgn val="ctr"/>
        <c:lblOffset val="100"/>
        <c:noMultiLvlLbl val="0"/>
      </c:catAx>
      <c:valAx>
        <c:axId val="407944736"/>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07942776"/>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63513826555157249"/>
          <c:w val="0.93756915578227862"/>
          <c:h val="0.28533683226687756"/>
        </c:manualLayout>
      </c:layout>
      <c:barChart>
        <c:barDir val="bar"/>
        <c:grouping val="percentStacked"/>
        <c:varyColors val="0"/>
        <c:ser>
          <c:idx val="0"/>
          <c:order val="0"/>
          <c:tx>
            <c:strRef>
              <c:f>'17【Q19】'!$F$28</c:f>
              <c:strCache>
                <c:ptCount val="1"/>
                <c:pt idx="0">
                  <c:v>プラスに働いた</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'17【Q19】'!$F$30:$F$32</c:f>
              <c:numCache>
                <c:formatCode>"▽"0.0_ </c:formatCode>
                <c:ptCount val="3"/>
                <c:pt idx="0" formatCode="0.0_ ">
                  <c:v>24.932975871313673</c:v>
                </c:pt>
                <c:pt idx="1">
                  <c:v>20</c:v>
                </c:pt>
                <c:pt idx="2" formatCode="&quot;△&quot;0.0_ ">
                  <c:v>30.952380952380953</c:v>
                </c:pt>
              </c:numCache>
            </c:numRef>
          </c:val>
          <c:extLst>
            <c:ext xmlns:c16="http://schemas.microsoft.com/office/drawing/2014/chart" uri="{C3380CC4-5D6E-409C-BE32-E72D297353CC}">
              <c16:uniqueId val="{00000001-411E-4C9C-86D3-B1F672C37368}"/>
            </c:ext>
          </c:extLst>
        </c:ser>
        <c:ser>
          <c:idx val="1"/>
          <c:order val="1"/>
          <c:tx>
            <c:strRef>
              <c:f>'17【Q19】'!$G$28</c:f>
              <c:strCache>
                <c:ptCount val="1"/>
                <c:pt idx="0">
                  <c:v>ややプラスに働いた</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'17【Q19】'!$G$30:$G$32</c:f>
              <c:numCache>
                <c:formatCode>0.0_ </c:formatCode>
                <c:ptCount val="3"/>
                <c:pt idx="0">
                  <c:v>38.873994638069703</c:v>
                </c:pt>
                <c:pt idx="1">
                  <c:v>38.536585365853661</c:v>
                </c:pt>
                <c:pt idx="2">
                  <c:v>39.285714285714285</c:v>
                </c:pt>
              </c:numCache>
            </c:numRef>
          </c:val>
          <c:extLst>
            <c:ext xmlns:c16="http://schemas.microsoft.com/office/drawing/2014/chart" uri="{C3380CC4-5D6E-409C-BE32-E72D297353CC}">
              <c16:uniqueId val="{00000002-411E-4C9C-86D3-B1F672C37368}"/>
            </c:ext>
          </c:extLst>
        </c:ser>
        <c:ser>
          <c:idx val="2"/>
          <c:order val="2"/>
          <c:tx>
            <c:strRef>
              <c:f>'17【Q19】'!$H$28</c:f>
              <c:strCache>
                <c:ptCount val="1"/>
                <c:pt idx="0">
                  <c:v>あまりプラスに働かなかった</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'17【Q19】'!$H$30:$H$32</c:f>
              <c:numCache>
                <c:formatCode>"∴"0.0_ </c:formatCode>
                <c:ptCount val="3"/>
                <c:pt idx="0" formatCode="0.0_ ">
                  <c:v>23.056300268096514</c:v>
                </c:pt>
                <c:pt idx="1">
                  <c:v>26.829268292682929</c:v>
                </c:pt>
                <c:pt idx="2" formatCode="&quot;∵&quot;0.0_ ">
                  <c:v>18.452380952380953</c:v>
                </c:pt>
              </c:numCache>
            </c:numRef>
          </c:val>
          <c:extLst>
            <c:ext xmlns:c16="http://schemas.microsoft.com/office/drawing/2014/chart" uri="{C3380CC4-5D6E-409C-BE32-E72D297353CC}">
              <c16:uniqueId val="{00000003-411E-4C9C-86D3-B1F672C37368}"/>
            </c:ext>
          </c:extLst>
        </c:ser>
        <c:ser>
          <c:idx val="3"/>
          <c:order val="3"/>
          <c:tx>
            <c:strRef>
              <c:f>'17【Q19】'!$I$28</c:f>
              <c:strCache>
                <c:ptCount val="1"/>
                <c:pt idx="0">
                  <c:v>プラスに働かなかった</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'17【Q19】'!$I$30:$I$32</c:f>
              <c:numCache>
                <c:formatCode>0.0_ </c:formatCode>
                <c:ptCount val="3"/>
                <c:pt idx="0">
                  <c:v>13.136729222520108</c:v>
                </c:pt>
                <c:pt idx="1">
                  <c:v>14.634146341463413</c:v>
                </c:pt>
                <c:pt idx="2">
                  <c:v>11.30952380952381</c:v>
                </c:pt>
              </c:numCache>
            </c:numRef>
          </c:val>
          <c:extLst>
            <c:ext xmlns:c16="http://schemas.microsoft.com/office/drawing/2014/chart" uri="{C3380CC4-5D6E-409C-BE32-E72D297353CC}">
              <c16:uniqueId val="{00000004-411E-4C9C-86D3-B1F672C37368}"/>
            </c:ext>
          </c:extLst>
        </c:ser>
        <c:dLbls>
          <c:showLegendKey val="0"/>
          <c:showVal val="0"/>
          <c:showCatName val="0"/>
          <c:showSerName val="0"/>
          <c:showPercent val="0"/>
          <c:showBubbleSize val="0"/>
        </c:dLbls>
        <c:gapWidth val="30"/>
        <c:overlap val="100"/>
        <c:axId val="407944344"/>
        <c:axId val="407941600"/>
      </c:barChart>
      <c:catAx>
        <c:axId val="407944344"/>
        <c:scaling>
          <c:orientation val="maxMin"/>
        </c:scaling>
        <c:delete val="1"/>
        <c:axPos val="l"/>
        <c:majorTickMark val="out"/>
        <c:minorTickMark val="none"/>
        <c:tickLblPos val="nextTo"/>
        <c:crossAx val="407941600"/>
        <c:crosses val="autoZero"/>
        <c:auto val="1"/>
        <c:lblAlgn val="ctr"/>
        <c:lblOffset val="100"/>
        <c:tickLblSkip val="3"/>
        <c:tickMarkSkip val="1"/>
        <c:noMultiLvlLbl val="0"/>
      </c:catAx>
      <c:valAx>
        <c:axId val="407941600"/>
        <c:scaling>
          <c:orientation val="minMax"/>
          <c:min val="0"/>
        </c:scaling>
        <c:delete val="1"/>
        <c:axPos val="t"/>
        <c:numFmt formatCode="0%" sourceLinked="1"/>
        <c:majorTickMark val="out"/>
        <c:minorTickMark val="none"/>
        <c:tickLblPos val="nextTo"/>
        <c:crossAx val="407944344"/>
        <c:crossesAt val="1"/>
        <c:crossBetween val="between"/>
      </c:valAx>
      <c:spPr>
        <a:noFill/>
        <a:ln w="25400">
          <a:noFill/>
        </a:ln>
      </c:spPr>
    </c:plotArea>
    <c:legend>
      <c:legendPos val="t"/>
      <c:layout>
        <c:manualLayout>
          <c:xMode val="edge"/>
          <c:yMode val="edge"/>
          <c:x val="9.8900535049052204E-2"/>
          <c:y val="0.41884983876679899"/>
          <c:w val="0.76491155656920384"/>
          <c:h val="0.14642376672292942"/>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274207407407407"/>
          <c:y val="0.2040174978127734"/>
          <c:w val="0.79279999999999995"/>
          <c:h val="0.60304384174200443"/>
        </c:manualLayout>
      </c:layout>
      <c:barChart>
        <c:barDir val="bar"/>
        <c:grouping val="percentStacked"/>
        <c:varyColors val="0"/>
        <c:ser>
          <c:idx val="0"/>
          <c:order val="0"/>
          <c:tx>
            <c:strRef>
              <c:f>'17【Q19】'!$D$34</c:f>
              <c:strCache>
                <c:ptCount val="1"/>
                <c:pt idx="0">
                  <c:v>プラスに働いた</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'17【Q19】'!$C$35:$C$36</c:f>
              <c:strCache>
                <c:ptCount val="2"/>
                <c:pt idx="0">
                  <c:v>男性総合職(n=205)</c:v>
                </c:pt>
                <c:pt idx="1">
                  <c:v>女性総合職(n=168)</c:v>
                </c:pt>
              </c:strCache>
            </c:strRef>
          </c:cat>
          <c:val>
            <c:numRef>
              <c:f>'17【Q19】'!$D$35:$D$36</c:f>
              <c:numCache>
                <c:formatCode>0.0_ </c:formatCode>
                <c:ptCount val="2"/>
                <c:pt idx="0">
                  <c:v>20</c:v>
                </c:pt>
                <c:pt idx="1">
                  <c:v>30.952380952380953</c:v>
                </c:pt>
              </c:numCache>
            </c:numRef>
          </c:val>
          <c:extLst>
            <c:ext xmlns:c16="http://schemas.microsoft.com/office/drawing/2014/chart" uri="{C3380CC4-5D6E-409C-BE32-E72D297353CC}">
              <c16:uniqueId val="{00000000-13D2-4B22-89C0-580B1D0FB3BD}"/>
            </c:ext>
          </c:extLst>
        </c:ser>
        <c:ser>
          <c:idx val="1"/>
          <c:order val="1"/>
          <c:tx>
            <c:strRef>
              <c:f>'17【Q19】'!$E$34</c:f>
              <c:strCache>
                <c:ptCount val="1"/>
                <c:pt idx="0">
                  <c:v>ややプラスに働いた</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'17【Q19】'!$C$35:$C$36</c:f>
              <c:strCache>
                <c:ptCount val="2"/>
                <c:pt idx="0">
                  <c:v>男性総合職(n=205)</c:v>
                </c:pt>
                <c:pt idx="1">
                  <c:v>女性総合職(n=168)</c:v>
                </c:pt>
              </c:strCache>
            </c:strRef>
          </c:cat>
          <c:val>
            <c:numRef>
              <c:f>'17【Q19】'!$E$35:$E$36</c:f>
              <c:numCache>
                <c:formatCode>0.0_ </c:formatCode>
                <c:ptCount val="2"/>
                <c:pt idx="0">
                  <c:v>38.536585365853661</c:v>
                </c:pt>
                <c:pt idx="1">
                  <c:v>39.285714285714285</c:v>
                </c:pt>
              </c:numCache>
            </c:numRef>
          </c:val>
          <c:extLst>
            <c:ext xmlns:c16="http://schemas.microsoft.com/office/drawing/2014/chart" uri="{C3380CC4-5D6E-409C-BE32-E72D297353CC}">
              <c16:uniqueId val="{00000001-13D2-4B22-89C0-580B1D0FB3BD}"/>
            </c:ext>
          </c:extLst>
        </c:ser>
        <c:ser>
          <c:idx val="2"/>
          <c:order val="2"/>
          <c:tx>
            <c:strRef>
              <c:f>'17【Q19】'!$F$34</c:f>
              <c:strCache>
                <c:ptCount val="1"/>
                <c:pt idx="0">
                  <c:v>あまりプラスに働かなかった</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'17【Q19】'!$C$35:$C$36</c:f>
              <c:strCache>
                <c:ptCount val="2"/>
                <c:pt idx="0">
                  <c:v>男性総合職(n=205)</c:v>
                </c:pt>
                <c:pt idx="1">
                  <c:v>女性総合職(n=168)</c:v>
                </c:pt>
              </c:strCache>
            </c:strRef>
          </c:cat>
          <c:val>
            <c:numRef>
              <c:f>'17【Q19】'!$F$35:$F$36</c:f>
              <c:numCache>
                <c:formatCode>0.0_ </c:formatCode>
                <c:ptCount val="2"/>
                <c:pt idx="0">
                  <c:v>26.829268292682929</c:v>
                </c:pt>
                <c:pt idx="1">
                  <c:v>18.452380952380953</c:v>
                </c:pt>
              </c:numCache>
            </c:numRef>
          </c:val>
          <c:extLst>
            <c:ext xmlns:c16="http://schemas.microsoft.com/office/drawing/2014/chart" uri="{C3380CC4-5D6E-409C-BE32-E72D297353CC}">
              <c16:uniqueId val="{00000002-13D2-4B22-89C0-580B1D0FB3BD}"/>
            </c:ext>
          </c:extLst>
        </c:ser>
        <c:ser>
          <c:idx val="3"/>
          <c:order val="3"/>
          <c:tx>
            <c:strRef>
              <c:f>'17【Q19】'!$G$34</c:f>
              <c:strCache>
                <c:ptCount val="1"/>
                <c:pt idx="0">
                  <c:v>プラスに働かなかった</c:v>
                </c:pt>
              </c:strCache>
            </c:strRef>
          </c:tx>
          <c:spPr>
            <a:pattFill prst="pct10">
              <a:fgClr>
                <a:srgbClr val="5B9BD5"/>
              </a:fgClr>
              <a:bgClr>
                <a:sysClr val="window" lastClr="FFFFFF"/>
              </a:bgClr>
            </a:patt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'17【Q19】'!$C$35:$C$36</c:f>
              <c:strCache>
                <c:ptCount val="2"/>
                <c:pt idx="0">
                  <c:v>男性総合職(n=205)</c:v>
                </c:pt>
                <c:pt idx="1">
                  <c:v>女性総合職(n=168)</c:v>
                </c:pt>
              </c:strCache>
            </c:strRef>
          </c:cat>
          <c:val>
            <c:numRef>
              <c:f>'17【Q19】'!$G$35:$G$36</c:f>
              <c:numCache>
                <c:formatCode>0.0_ </c:formatCode>
                <c:ptCount val="2"/>
                <c:pt idx="0">
                  <c:v>14.634146341463413</c:v>
                </c:pt>
                <c:pt idx="1">
                  <c:v>11.30952380952381</c:v>
                </c:pt>
              </c:numCache>
            </c:numRef>
          </c:val>
          <c:extLst>
            <c:ext xmlns:c16="http://schemas.microsoft.com/office/drawing/2014/chart" uri="{C3380CC4-5D6E-409C-BE32-E72D297353CC}">
              <c16:uniqueId val="{00000000-A026-4B5E-BDA8-FB54F4636F3D}"/>
            </c:ext>
          </c:extLst>
        </c:ser>
        <c:dLbls>
          <c:showLegendKey val="0"/>
          <c:showVal val="0"/>
          <c:showCatName val="0"/>
          <c:showSerName val="0"/>
          <c:showPercent val="0"/>
          <c:showBubbleSize val="0"/>
        </c:dLbls>
        <c:gapWidth val="150"/>
        <c:overlap val="100"/>
        <c:axId val="407947872"/>
        <c:axId val="407941992"/>
      </c:barChart>
      <c:catAx>
        <c:axId val="40794787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07941992"/>
        <c:crosses val="autoZero"/>
        <c:auto val="1"/>
        <c:lblAlgn val="ctr"/>
        <c:lblOffset val="100"/>
        <c:noMultiLvlLbl val="0"/>
      </c:catAx>
      <c:valAx>
        <c:axId val="40794199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07947872"/>
        <c:crosses val="autoZero"/>
        <c:crossBetween val="between"/>
        <c:majorUnit val="0.2"/>
      </c:valAx>
      <c:spPr>
        <a:noFill/>
        <a:ln>
          <a:noFill/>
        </a:ln>
        <a:effectLst/>
      </c:spPr>
    </c:plotArea>
    <c:legend>
      <c:legendPos val="b"/>
      <c:layout>
        <c:manualLayout>
          <c:xMode val="edge"/>
          <c:yMode val="edge"/>
          <c:x val="1.5935185185185182E-3"/>
          <c:y val="0.83113288616700687"/>
          <c:w val="0.89999987008390536"/>
          <c:h val="0.1472592592592592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274207407407407"/>
          <c:y val="0.2040174978127734"/>
          <c:w val="0.79279999999999995"/>
          <c:h val="0.42735746237022376"/>
        </c:manualLayout>
      </c:layout>
      <c:barChart>
        <c:barDir val="bar"/>
        <c:grouping val="percentStacked"/>
        <c:varyColors val="0"/>
        <c:ser>
          <c:idx val="0"/>
          <c:order val="0"/>
          <c:tx>
            <c:strRef>
              <c:f>'5【Q2】'!$D$36</c:f>
              <c:strCache>
                <c:ptCount val="1"/>
                <c:pt idx="0">
                  <c:v>新卒入社した</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'5【Q2】'!$C$37:$C$38</c:f>
              <c:strCache>
                <c:ptCount val="2"/>
                <c:pt idx="0">
                  <c:v>男性総合職(n=236)</c:v>
                </c:pt>
                <c:pt idx="1">
                  <c:v>女性総合職(n=259)</c:v>
                </c:pt>
              </c:strCache>
            </c:strRef>
          </c:cat>
          <c:val>
            <c:numRef>
              <c:f>'5【Q2】'!$D$37:$D$38</c:f>
              <c:numCache>
                <c:formatCode>0.0_ </c:formatCode>
                <c:ptCount val="2"/>
                <c:pt idx="0">
                  <c:v>55.508474576271183</c:v>
                </c:pt>
                <c:pt idx="1">
                  <c:v>28.185328185328185</c:v>
                </c:pt>
              </c:numCache>
            </c:numRef>
          </c:val>
          <c:extLst>
            <c:ext xmlns:c16="http://schemas.microsoft.com/office/drawing/2014/chart" uri="{C3380CC4-5D6E-409C-BE32-E72D297353CC}">
              <c16:uniqueId val="{00000000-41DB-49A9-B636-48E6D9F76F64}"/>
            </c:ext>
          </c:extLst>
        </c:ser>
        <c:ser>
          <c:idx val="1"/>
          <c:order val="1"/>
          <c:tx>
            <c:strRef>
              <c:f>'5【Q2】'!$E$36</c:f>
              <c:strCache>
                <c:ptCount val="1"/>
                <c:pt idx="0">
                  <c:v>中途入社した</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'5【Q2】'!$C$37:$C$38</c:f>
              <c:strCache>
                <c:ptCount val="2"/>
                <c:pt idx="0">
                  <c:v>男性総合職(n=236)</c:v>
                </c:pt>
                <c:pt idx="1">
                  <c:v>女性総合職(n=259)</c:v>
                </c:pt>
              </c:strCache>
            </c:strRef>
          </c:cat>
          <c:val>
            <c:numRef>
              <c:f>'5【Q2】'!$E$37:$E$38</c:f>
              <c:numCache>
                <c:formatCode>0.0_ </c:formatCode>
                <c:ptCount val="2"/>
                <c:pt idx="0">
                  <c:v>40.677966101694921</c:v>
                </c:pt>
                <c:pt idx="1">
                  <c:v>69.111969111969103</c:v>
                </c:pt>
              </c:numCache>
            </c:numRef>
          </c:val>
          <c:extLst>
            <c:ext xmlns:c16="http://schemas.microsoft.com/office/drawing/2014/chart" uri="{C3380CC4-5D6E-409C-BE32-E72D297353CC}">
              <c16:uniqueId val="{00000001-41DB-49A9-B636-48E6D9F76F64}"/>
            </c:ext>
          </c:extLst>
        </c:ser>
        <c:ser>
          <c:idx val="2"/>
          <c:order val="2"/>
          <c:tx>
            <c:strRef>
              <c:f>'5【Q2】'!$F$36</c:f>
              <c:strCache>
                <c:ptCount val="1"/>
                <c:pt idx="0">
                  <c:v>親会社・関連会社から出向して、転籍になった</c:v>
                </c:pt>
              </c:strCache>
            </c:strRef>
          </c:tx>
          <c:spPr>
            <a:solidFill>
              <a:sysClr val="window" lastClr="FFFFFF"/>
            </a:solidFill>
            <a:ln>
              <a:solidFill>
                <a:schemeClr val="accent1"/>
              </a:solidFill>
            </a:ln>
            <a:effectLst/>
          </c:spPr>
          <c:invertIfNegative val="0"/>
          <c:dLbls>
            <c:dLbl>
              <c:idx val="0"/>
              <c:layout>
                <c:manualLayout>
                  <c:x val="-4.1376073544895281E-2"/>
                  <c:y val="9.6202099530466115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5.7012811476669888E-2"/>
                      <c:h val="0.1100375458407078"/>
                    </c:manualLayout>
                  </c15:layout>
                </c:ext>
                <c:ext xmlns:c16="http://schemas.microsoft.com/office/drawing/2014/chart" uri="{C3380CC4-5D6E-409C-BE32-E72D297353CC}">
                  <c16:uniqueId val="{00000008-41DB-49A9-B636-48E6D9F76F64}"/>
                </c:ext>
              </c:extLst>
            </c:dLbl>
            <c:dLbl>
              <c:idx val="1"/>
              <c:layout>
                <c:manualLayout>
                  <c:x val="-6.8796381129784812E-2"/>
                  <c:y val="-0.1243364642625672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41DB-49A9-B636-48E6D9F76F6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'5【Q2】'!$C$37:$C$38</c:f>
              <c:strCache>
                <c:ptCount val="2"/>
                <c:pt idx="0">
                  <c:v>男性総合職(n=236)</c:v>
                </c:pt>
                <c:pt idx="1">
                  <c:v>女性総合職(n=259)</c:v>
                </c:pt>
              </c:strCache>
            </c:strRef>
          </c:cat>
          <c:val>
            <c:numRef>
              <c:f>'5【Q2】'!$F$37:$F$38</c:f>
              <c:numCache>
                <c:formatCode>0.0_ </c:formatCode>
                <c:ptCount val="2"/>
                <c:pt idx="0">
                  <c:v>1.6949152542372881</c:v>
                </c:pt>
                <c:pt idx="1">
                  <c:v>0.77220077220077221</c:v>
                </c:pt>
              </c:numCache>
            </c:numRef>
          </c:val>
          <c:extLst>
            <c:ext xmlns:c16="http://schemas.microsoft.com/office/drawing/2014/chart" uri="{C3380CC4-5D6E-409C-BE32-E72D297353CC}">
              <c16:uniqueId val="{00000002-41DB-49A9-B636-48E6D9F76F64}"/>
            </c:ext>
          </c:extLst>
        </c:ser>
        <c:ser>
          <c:idx val="3"/>
          <c:order val="3"/>
          <c:tx>
            <c:strRef>
              <c:f>'5【Q2】'!$G$36</c:f>
              <c:strCache>
                <c:ptCount val="1"/>
                <c:pt idx="0">
                  <c:v>親会社・関連会社から現在、出向中である</c:v>
                </c:pt>
              </c:strCache>
            </c:strRef>
          </c:tx>
          <c:spPr>
            <a:pattFill prst="pct20">
              <a:fgClr>
                <a:srgbClr val="5B9BD5">
                  <a:lumMod val="75000"/>
                </a:srgbClr>
              </a:fgClr>
              <a:bgClr>
                <a:sysClr val="window" lastClr="FFFFFF"/>
              </a:bgClr>
            </a:pattFill>
            <a:ln>
              <a:solidFill>
                <a:srgbClr val="5B9BD5"/>
              </a:solidFill>
            </a:ln>
            <a:effectLst/>
          </c:spPr>
          <c:invertIfNegative val="0"/>
          <c:dLbls>
            <c:dLbl>
              <c:idx val="0"/>
              <c:layout>
                <c:manualLayout>
                  <c:x val="0"/>
                  <c:y val="8.1919100050957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09C-4C2B-8EEA-72024FA7CA81}"/>
                </c:ext>
              </c:extLst>
            </c:dLbl>
            <c:dLbl>
              <c:idx val="1"/>
              <c:layout>
                <c:manualLayout>
                  <c:x val="-2.0638914338935391E-2"/>
                  <c:y val="-0.1429869339019523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41DB-49A9-B636-48E6D9F76F6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'5【Q2】'!$C$37:$C$38</c:f>
              <c:strCache>
                <c:ptCount val="2"/>
                <c:pt idx="0">
                  <c:v>男性総合職(n=236)</c:v>
                </c:pt>
                <c:pt idx="1">
                  <c:v>女性総合職(n=259)</c:v>
                </c:pt>
              </c:strCache>
            </c:strRef>
          </c:cat>
          <c:val>
            <c:numRef>
              <c:f>'5【Q2】'!$G$37:$G$38</c:f>
              <c:numCache>
                <c:formatCode>0.0_ </c:formatCode>
                <c:ptCount val="2"/>
                <c:pt idx="0">
                  <c:v>1.6949152542372881</c:v>
                </c:pt>
                <c:pt idx="1">
                  <c:v>0.38610038610038611</c:v>
                </c:pt>
              </c:numCache>
            </c:numRef>
          </c:val>
          <c:extLst>
            <c:ext xmlns:c16="http://schemas.microsoft.com/office/drawing/2014/chart" uri="{C3380CC4-5D6E-409C-BE32-E72D297353CC}">
              <c16:uniqueId val="{00000003-41DB-49A9-B636-48E6D9F76F64}"/>
            </c:ext>
          </c:extLst>
        </c:ser>
        <c:ser>
          <c:idx val="4"/>
          <c:order val="4"/>
          <c:tx>
            <c:strRef>
              <c:f>'5【Q2】'!$H$36</c:f>
              <c:strCache>
                <c:ptCount val="1"/>
                <c:pt idx="0">
                  <c:v>その他</c:v>
                </c:pt>
              </c:strCache>
            </c:strRef>
          </c:tx>
          <c:spPr>
            <a:solidFill>
              <a:srgbClr val="FF99CC"/>
            </a:solidFill>
            <a:ln>
              <a:solidFill>
                <a:sysClr val="windowText" lastClr="000000"/>
              </a:solidFill>
            </a:ln>
            <a:effectLst/>
          </c:spPr>
          <c:invertIfNegative val="0"/>
          <c:dLbls>
            <c:dLbl>
              <c:idx val="0"/>
              <c:layout>
                <c:manualLayout>
                  <c:x val="1.3759212690236071E-2"/>
                  <c:y val="-6.81307907153060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41DB-49A9-B636-48E6D9F76F64}"/>
                </c:ext>
              </c:extLst>
            </c:dLbl>
            <c:dLbl>
              <c:idx val="1"/>
              <c:layout>
                <c:manualLayout>
                  <c:x val="1.3759276225956929E-2"/>
                  <c:y val="-0.149203267601441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41DB-49A9-B636-48E6D9F76F6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'5【Q2】'!$C$37:$C$38</c:f>
              <c:strCache>
                <c:ptCount val="2"/>
                <c:pt idx="0">
                  <c:v>男性総合職(n=236)</c:v>
                </c:pt>
                <c:pt idx="1">
                  <c:v>女性総合職(n=259)</c:v>
                </c:pt>
              </c:strCache>
            </c:strRef>
          </c:cat>
          <c:val>
            <c:numRef>
              <c:f>'5【Q2】'!$H$37:$H$38</c:f>
              <c:numCache>
                <c:formatCode>0.0_ </c:formatCode>
                <c:ptCount val="2"/>
                <c:pt idx="0">
                  <c:v>0.42372881355932202</c:v>
                </c:pt>
                <c:pt idx="1">
                  <c:v>1.5444015444015444</c:v>
                </c:pt>
              </c:numCache>
            </c:numRef>
          </c:val>
          <c:extLst>
            <c:ext xmlns:c16="http://schemas.microsoft.com/office/drawing/2014/chart" uri="{C3380CC4-5D6E-409C-BE32-E72D297353CC}">
              <c16:uniqueId val="{00000004-41DB-49A9-B636-48E6D9F76F64}"/>
            </c:ext>
          </c:extLst>
        </c:ser>
        <c:dLbls>
          <c:showLegendKey val="0"/>
          <c:showVal val="0"/>
          <c:showCatName val="0"/>
          <c:showSerName val="0"/>
          <c:showPercent val="0"/>
          <c:showBubbleSize val="0"/>
        </c:dLbls>
        <c:gapWidth val="150"/>
        <c:overlap val="100"/>
        <c:axId val="405255568"/>
        <c:axId val="405251648"/>
      </c:barChart>
      <c:catAx>
        <c:axId val="405255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05251648"/>
        <c:crosses val="autoZero"/>
        <c:auto val="1"/>
        <c:lblAlgn val="ctr"/>
        <c:lblOffset val="100"/>
        <c:noMultiLvlLbl val="0"/>
      </c:catAx>
      <c:valAx>
        <c:axId val="40525164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05255568"/>
        <c:crosses val="autoZero"/>
        <c:crossBetween val="between"/>
        <c:majorUnit val="0.2"/>
      </c:valAx>
      <c:spPr>
        <a:noFill/>
        <a:ln>
          <a:noFill/>
        </a:ln>
        <a:effectLst/>
      </c:spPr>
    </c:plotArea>
    <c:legend>
      <c:legendPos val="b"/>
      <c:layout>
        <c:manualLayout>
          <c:xMode val="edge"/>
          <c:yMode val="edge"/>
          <c:x val="1.5935941343602439E-3"/>
          <c:y val="0.64240122590447679"/>
          <c:w val="0.99840648148148148"/>
          <c:h val="0.3103580819164630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'25【Q19】'!$F$30:$I$30</c:f>
              <c:numCache>
                <c:formatCode>0.0_ </c:formatCode>
                <c:ptCount val="4"/>
                <c:pt idx="0">
                  <c:v>35.236830455953964</c:v>
                </c:pt>
                <c:pt idx="1">
                  <c:v>38.424081451969897</c:v>
                </c:pt>
                <c:pt idx="2">
                  <c:v>17.441345728198318</c:v>
                </c:pt>
                <c:pt idx="3">
                  <c:v>8.897742363877823</c:v>
                </c:pt>
              </c:numCache>
            </c:numRef>
          </c:val>
          <c:extLst>
            <c:ext xmlns:c16="http://schemas.microsoft.com/office/drawing/2014/chart" uri="{C3380CC4-5D6E-409C-BE32-E72D297353CC}">
              <c16:uniqueId val="{00000000-D857-45DE-AD65-12CE16FFDDE6}"/>
            </c:ext>
          </c:extLst>
        </c:ser>
        <c:dLbls>
          <c:showLegendKey val="0"/>
          <c:showVal val="0"/>
          <c:showCatName val="0"/>
          <c:showSerName val="0"/>
          <c:showPercent val="0"/>
          <c:showBubbleSize val="0"/>
        </c:dLbls>
        <c:gapWidth val="60"/>
        <c:overlap val="-50"/>
        <c:axId val="407948264"/>
        <c:axId val="407942384"/>
      </c:barChart>
      <c:catAx>
        <c:axId val="407948264"/>
        <c:scaling>
          <c:orientation val="minMax"/>
        </c:scaling>
        <c:delete val="1"/>
        <c:axPos val="b"/>
        <c:numFmt formatCode="General" sourceLinked="1"/>
        <c:majorTickMark val="out"/>
        <c:minorTickMark val="none"/>
        <c:tickLblPos val="nextTo"/>
        <c:crossAx val="407942384"/>
        <c:crosses val="autoZero"/>
        <c:auto val="1"/>
        <c:lblAlgn val="ctr"/>
        <c:lblOffset val="100"/>
        <c:noMultiLvlLbl val="0"/>
      </c:catAx>
      <c:valAx>
        <c:axId val="40794238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07948264"/>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63513826555157249"/>
          <c:w val="0.93756915578227862"/>
          <c:h val="0.28533683226687756"/>
        </c:manualLayout>
      </c:layout>
      <c:barChart>
        <c:barDir val="bar"/>
        <c:grouping val="percentStacked"/>
        <c:varyColors val="0"/>
        <c:ser>
          <c:idx val="0"/>
          <c:order val="0"/>
          <c:tx>
            <c:strRef>
              <c:f>'25【Q19】'!$F$28</c:f>
              <c:strCache>
                <c:ptCount val="1"/>
                <c:pt idx="0">
                  <c:v>プラスに働いた</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'25【Q19】'!$F$30:$F$32</c:f>
              <c:numCache>
                <c:formatCode>"▲"0.0_ </c:formatCode>
                <c:ptCount val="3"/>
                <c:pt idx="0" formatCode="0.0_ ">
                  <c:v>35.236830455953964</c:v>
                </c:pt>
                <c:pt idx="1">
                  <c:v>47.051282051282051</c:v>
                </c:pt>
                <c:pt idx="2" formatCode="&quot;▼&quot;0.0_ ">
                  <c:v>29.006085192697768</c:v>
                </c:pt>
              </c:numCache>
            </c:numRef>
          </c:val>
          <c:extLst>
            <c:ext xmlns:c16="http://schemas.microsoft.com/office/drawing/2014/chart" uri="{C3380CC4-5D6E-409C-BE32-E72D297353CC}">
              <c16:uniqueId val="{00000000-6D92-4C6D-99CA-C5FD9CA0E04F}"/>
            </c:ext>
          </c:extLst>
        </c:ser>
        <c:ser>
          <c:idx val="1"/>
          <c:order val="1"/>
          <c:tx>
            <c:strRef>
              <c:f>'25【Q19】'!$G$28</c:f>
              <c:strCache>
                <c:ptCount val="1"/>
                <c:pt idx="0">
                  <c:v>ややプラスに働いた</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'25【Q19】'!$G$30:$G$32</c:f>
              <c:numCache>
                <c:formatCode>0.0_ </c:formatCode>
                <c:ptCount val="3"/>
                <c:pt idx="0">
                  <c:v>38.424081451969897</c:v>
                </c:pt>
                <c:pt idx="1">
                  <c:v>37.179487179487182</c:v>
                </c:pt>
                <c:pt idx="2">
                  <c:v>39.080459770114942</c:v>
                </c:pt>
              </c:numCache>
            </c:numRef>
          </c:val>
          <c:extLst>
            <c:ext xmlns:c16="http://schemas.microsoft.com/office/drawing/2014/chart" uri="{C3380CC4-5D6E-409C-BE32-E72D297353CC}">
              <c16:uniqueId val="{00000001-6D92-4C6D-99CA-C5FD9CA0E04F}"/>
            </c:ext>
          </c:extLst>
        </c:ser>
        <c:ser>
          <c:idx val="2"/>
          <c:order val="2"/>
          <c:tx>
            <c:strRef>
              <c:f>'25【Q19】'!$H$28</c:f>
              <c:strCache>
                <c:ptCount val="1"/>
                <c:pt idx="0">
                  <c:v>あまりプラスに働かなかった</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'25【Q19】'!$H$30:$H$32</c:f>
              <c:numCache>
                <c:formatCode>"▼"0.0_ </c:formatCode>
                <c:ptCount val="3"/>
                <c:pt idx="0" formatCode="0.0_ ">
                  <c:v>17.441345728198318</c:v>
                </c:pt>
                <c:pt idx="1">
                  <c:v>11.538461538461538</c:v>
                </c:pt>
                <c:pt idx="2" formatCode="&quot;▲&quot;0.0_ ">
                  <c:v>20.554428668018932</c:v>
                </c:pt>
              </c:numCache>
            </c:numRef>
          </c:val>
          <c:extLst>
            <c:ext xmlns:c16="http://schemas.microsoft.com/office/drawing/2014/chart" uri="{C3380CC4-5D6E-409C-BE32-E72D297353CC}">
              <c16:uniqueId val="{00000002-6D92-4C6D-99CA-C5FD9CA0E04F}"/>
            </c:ext>
          </c:extLst>
        </c:ser>
        <c:ser>
          <c:idx val="3"/>
          <c:order val="3"/>
          <c:tx>
            <c:strRef>
              <c:f>'25【Q19】'!$I$28</c:f>
              <c:strCache>
                <c:ptCount val="1"/>
                <c:pt idx="0">
                  <c:v>プラスに働かなかった</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'25【Q19】'!$I$30:$I$32</c:f>
              <c:numCache>
                <c:formatCode>"▼"0.0_ </c:formatCode>
                <c:ptCount val="3"/>
                <c:pt idx="0" formatCode="0.0_ ">
                  <c:v>8.897742363877823</c:v>
                </c:pt>
                <c:pt idx="1">
                  <c:v>4.2307692307692308</c:v>
                </c:pt>
                <c:pt idx="2" formatCode="&quot;▲&quot;0.0_ ">
                  <c:v>11.359026369168356</c:v>
                </c:pt>
              </c:numCache>
            </c:numRef>
          </c:val>
          <c:extLst>
            <c:ext xmlns:c16="http://schemas.microsoft.com/office/drawing/2014/chart" uri="{C3380CC4-5D6E-409C-BE32-E72D297353CC}">
              <c16:uniqueId val="{00000003-6D92-4C6D-99CA-C5FD9CA0E04F}"/>
            </c:ext>
          </c:extLst>
        </c:ser>
        <c:dLbls>
          <c:showLegendKey val="0"/>
          <c:showVal val="0"/>
          <c:showCatName val="0"/>
          <c:showSerName val="0"/>
          <c:showPercent val="0"/>
          <c:showBubbleSize val="0"/>
        </c:dLbls>
        <c:gapWidth val="30"/>
        <c:overlap val="100"/>
        <c:axId val="407949048"/>
        <c:axId val="407943168"/>
      </c:barChart>
      <c:catAx>
        <c:axId val="407949048"/>
        <c:scaling>
          <c:orientation val="maxMin"/>
        </c:scaling>
        <c:delete val="1"/>
        <c:axPos val="l"/>
        <c:majorTickMark val="out"/>
        <c:minorTickMark val="none"/>
        <c:tickLblPos val="nextTo"/>
        <c:crossAx val="407943168"/>
        <c:crosses val="autoZero"/>
        <c:auto val="1"/>
        <c:lblAlgn val="ctr"/>
        <c:lblOffset val="100"/>
        <c:tickLblSkip val="3"/>
        <c:tickMarkSkip val="1"/>
        <c:noMultiLvlLbl val="0"/>
      </c:catAx>
      <c:valAx>
        <c:axId val="407943168"/>
        <c:scaling>
          <c:orientation val="minMax"/>
          <c:min val="0"/>
        </c:scaling>
        <c:delete val="1"/>
        <c:axPos val="t"/>
        <c:numFmt formatCode="0%" sourceLinked="1"/>
        <c:majorTickMark val="out"/>
        <c:minorTickMark val="none"/>
        <c:tickLblPos val="nextTo"/>
        <c:crossAx val="407949048"/>
        <c:crossesAt val="1"/>
        <c:crossBetween val="between"/>
      </c:valAx>
      <c:spPr>
        <a:noFill/>
        <a:ln w="25400">
          <a:noFill/>
        </a:ln>
      </c:spPr>
    </c:plotArea>
    <c:legend>
      <c:legendPos val="t"/>
      <c:layout>
        <c:manualLayout>
          <c:xMode val="edge"/>
          <c:yMode val="edge"/>
          <c:x val="9.8900535049052204E-2"/>
          <c:y val="0.41884983876679899"/>
          <c:w val="0.75897754041257381"/>
          <c:h val="0.14653981035460653"/>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2311111111111111"/>
          <c:w val="0.93756915578227862"/>
          <c:h val="0.6"/>
        </c:manualLayout>
      </c:layout>
      <c:barChart>
        <c:barDir val="bar"/>
        <c:grouping val="percentStacked"/>
        <c:varyColors val="0"/>
        <c:ser>
          <c:idx val="0"/>
          <c:order val="0"/>
          <c:tx>
            <c:strRef>
              <c:f>'25【Q19】'!$F$28</c:f>
              <c:strCache>
                <c:ptCount val="1"/>
                <c:pt idx="0">
                  <c:v>プラスに働いた</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'25【Q19】'!$F$33:$F$35</c:f>
              <c:numCache>
                <c:formatCode>"▲"0.0_ </c:formatCode>
                <c:ptCount val="3"/>
                <c:pt idx="0" formatCode="0.0_ ">
                  <c:v>20</c:v>
                </c:pt>
                <c:pt idx="1">
                  <c:v>40</c:v>
                </c:pt>
                <c:pt idx="2" formatCode="&quot;▼&quot;0.0_ ">
                  <c:v>13.548387096774196</c:v>
                </c:pt>
              </c:numCache>
            </c:numRef>
          </c:val>
          <c:extLst>
            <c:ext xmlns:c16="http://schemas.microsoft.com/office/drawing/2014/chart" uri="{C3380CC4-5D6E-409C-BE32-E72D297353CC}">
              <c16:uniqueId val="{00000000-7F81-4958-B9D7-7A5B38DA7AE8}"/>
            </c:ext>
          </c:extLst>
        </c:ser>
        <c:ser>
          <c:idx val="1"/>
          <c:order val="1"/>
          <c:tx>
            <c:strRef>
              <c:f>'25【Q19】'!$G$28</c:f>
              <c:strCache>
                <c:ptCount val="1"/>
                <c:pt idx="0">
                  <c:v>ややプラスに働いた</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'25【Q19】'!$G$33:$G$35</c:f>
              <c:numCache>
                <c:formatCode>0.0_ </c:formatCode>
                <c:ptCount val="3"/>
                <c:pt idx="0">
                  <c:v>38.536585365853661</c:v>
                </c:pt>
                <c:pt idx="1">
                  <c:v>38</c:v>
                </c:pt>
                <c:pt idx="2">
                  <c:v>38.70967741935484</c:v>
                </c:pt>
              </c:numCache>
            </c:numRef>
          </c:val>
          <c:extLst>
            <c:ext xmlns:c16="http://schemas.microsoft.com/office/drawing/2014/chart" uri="{C3380CC4-5D6E-409C-BE32-E72D297353CC}">
              <c16:uniqueId val="{00000001-7F81-4958-B9D7-7A5B38DA7AE8}"/>
            </c:ext>
          </c:extLst>
        </c:ser>
        <c:ser>
          <c:idx val="2"/>
          <c:order val="2"/>
          <c:tx>
            <c:strRef>
              <c:f>'25【Q19】'!$H$28</c:f>
              <c:strCache>
                <c:ptCount val="1"/>
                <c:pt idx="0">
                  <c:v>あまりプラスに働かなかった</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'25【Q19】'!$H$33:$H$35</c:f>
              <c:numCache>
                <c:formatCode>0.0_ </c:formatCode>
                <c:ptCount val="3"/>
                <c:pt idx="0">
                  <c:v>26.829268292682929</c:v>
                </c:pt>
                <c:pt idx="1">
                  <c:v>18</c:v>
                </c:pt>
                <c:pt idx="2">
                  <c:v>29.677419354838708</c:v>
                </c:pt>
              </c:numCache>
            </c:numRef>
          </c:val>
          <c:extLst>
            <c:ext xmlns:c16="http://schemas.microsoft.com/office/drawing/2014/chart" uri="{C3380CC4-5D6E-409C-BE32-E72D297353CC}">
              <c16:uniqueId val="{00000002-7F81-4958-B9D7-7A5B38DA7AE8}"/>
            </c:ext>
          </c:extLst>
        </c:ser>
        <c:ser>
          <c:idx val="3"/>
          <c:order val="3"/>
          <c:tx>
            <c:strRef>
              <c:f>'25【Q19】'!$I$28</c:f>
              <c:strCache>
                <c:ptCount val="1"/>
                <c:pt idx="0">
                  <c:v>プラスに働かなかった</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'25【Q19】'!$I$33:$I$35</c:f>
              <c:numCache>
                <c:formatCode>"▽"0.0_ </c:formatCode>
                <c:ptCount val="3"/>
                <c:pt idx="0" formatCode="0.0_ ">
                  <c:v>14.634146341463413</c:v>
                </c:pt>
                <c:pt idx="1">
                  <c:v>4</c:v>
                </c:pt>
                <c:pt idx="2" formatCode="&quot;∴&quot;0.0_ ">
                  <c:v>18.064516129032256</c:v>
                </c:pt>
              </c:numCache>
            </c:numRef>
          </c:val>
          <c:extLst>
            <c:ext xmlns:c16="http://schemas.microsoft.com/office/drawing/2014/chart" uri="{C3380CC4-5D6E-409C-BE32-E72D297353CC}">
              <c16:uniqueId val="{00000003-7F81-4958-B9D7-7A5B38DA7AE8}"/>
            </c:ext>
          </c:extLst>
        </c:ser>
        <c:dLbls>
          <c:showLegendKey val="0"/>
          <c:showVal val="0"/>
          <c:showCatName val="0"/>
          <c:showSerName val="0"/>
          <c:showPercent val="0"/>
          <c:showBubbleSize val="0"/>
        </c:dLbls>
        <c:gapWidth val="30"/>
        <c:overlap val="100"/>
        <c:axId val="408364256"/>
        <c:axId val="408361512"/>
      </c:barChart>
      <c:catAx>
        <c:axId val="408364256"/>
        <c:scaling>
          <c:orientation val="maxMin"/>
        </c:scaling>
        <c:delete val="1"/>
        <c:axPos val="l"/>
        <c:majorTickMark val="out"/>
        <c:minorTickMark val="none"/>
        <c:tickLblPos val="nextTo"/>
        <c:crossAx val="408361512"/>
        <c:crosses val="autoZero"/>
        <c:auto val="1"/>
        <c:lblAlgn val="ctr"/>
        <c:lblOffset val="100"/>
        <c:tickLblSkip val="3"/>
        <c:tickMarkSkip val="1"/>
        <c:noMultiLvlLbl val="0"/>
      </c:catAx>
      <c:valAx>
        <c:axId val="408361512"/>
        <c:scaling>
          <c:orientation val="minMax"/>
          <c:min val="0"/>
        </c:scaling>
        <c:delete val="1"/>
        <c:axPos val="t"/>
        <c:numFmt formatCode="0%" sourceLinked="1"/>
        <c:majorTickMark val="out"/>
        <c:minorTickMark val="none"/>
        <c:tickLblPos val="nextTo"/>
        <c:crossAx val="408364256"/>
        <c:crossesAt val="1"/>
        <c:crossBetween val="between"/>
      </c:valAx>
      <c:spPr>
        <a:noFill/>
        <a:ln w="25400">
          <a:noFill/>
        </a:ln>
      </c:spPr>
    </c:plotArea>
    <c:plotVisOnly val="1"/>
    <c:dispBlanksAs val="gap"/>
    <c:showDLblsOverMax val="0"/>
  </c:chart>
  <c:spPr>
    <a:noFill/>
    <a:ln w="25400">
      <a:noFill/>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2311111111111111"/>
          <c:w val="0.93756915578227862"/>
          <c:h val="0.6"/>
        </c:manualLayout>
      </c:layout>
      <c:barChart>
        <c:barDir val="bar"/>
        <c:grouping val="percentStacked"/>
        <c:varyColors val="0"/>
        <c:ser>
          <c:idx val="0"/>
          <c:order val="0"/>
          <c:tx>
            <c:strRef>
              <c:f>'25【Q19】'!$F$28</c:f>
              <c:strCache>
                <c:ptCount val="1"/>
                <c:pt idx="0">
                  <c:v>プラスに働いた</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'25【Q19】'!$F$36:$F$38</c:f>
              <c:numCache>
                <c:formatCode>0.0_ </c:formatCode>
                <c:ptCount val="3"/>
                <c:pt idx="0">
                  <c:v>30.952380952380953</c:v>
                </c:pt>
                <c:pt idx="1">
                  <c:v>37.837837837837839</c:v>
                </c:pt>
                <c:pt idx="2">
                  <c:v>25.531914893617021</c:v>
                </c:pt>
              </c:numCache>
            </c:numRef>
          </c:val>
          <c:extLst>
            <c:ext xmlns:c16="http://schemas.microsoft.com/office/drawing/2014/chart" uri="{C3380CC4-5D6E-409C-BE32-E72D297353CC}">
              <c16:uniqueId val="{00000000-B8C9-46B9-AF7C-1B6CC03294A0}"/>
            </c:ext>
          </c:extLst>
        </c:ser>
        <c:ser>
          <c:idx val="1"/>
          <c:order val="1"/>
          <c:tx>
            <c:strRef>
              <c:f>'25【Q19】'!$G$28</c:f>
              <c:strCache>
                <c:ptCount val="1"/>
                <c:pt idx="0">
                  <c:v>ややプラスに働いた</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'25【Q19】'!$G$36:$G$38</c:f>
              <c:numCache>
                <c:formatCode>0.0_ </c:formatCode>
                <c:ptCount val="3"/>
                <c:pt idx="0">
                  <c:v>39.285714285714285</c:v>
                </c:pt>
                <c:pt idx="1">
                  <c:v>39.189189189189186</c:v>
                </c:pt>
                <c:pt idx="2">
                  <c:v>39.361702127659576</c:v>
                </c:pt>
              </c:numCache>
            </c:numRef>
          </c:val>
          <c:extLst>
            <c:ext xmlns:c16="http://schemas.microsoft.com/office/drawing/2014/chart" uri="{C3380CC4-5D6E-409C-BE32-E72D297353CC}">
              <c16:uniqueId val="{00000001-B8C9-46B9-AF7C-1B6CC03294A0}"/>
            </c:ext>
          </c:extLst>
        </c:ser>
        <c:ser>
          <c:idx val="2"/>
          <c:order val="2"/>
          <c:tx>
            <c:strRef>
              <c:f>'25【Q19】'!$H$28</c:f>
              <c:strCache>
                <c:ptCount val="1"/>
                <c:pt idx="0">
                  <c:v>あまりプラスに働かなかった</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'25【Q19】'!$H$36:$H$38</c:f>
              <c:numCache>
                <c:formatCode>0.0_ </c:formatCode>
                <c:ptCount val="3"/>
                <c:pt idx="0">
                  <c:v>18.452380952380953</c:v>
                </c:pt>
                <c:pt idx="1">
                  <c:v>16.216216216216218</c:v>
                </c:pt>
                <c:pt idx="2">
                  <c:v>20.212765957446805</c:v>
                </c:pt>
              </c:numCache>
            </c:numRef>
          </c:val>
          <c:extLst>
            <c:ext xmlns:c16="http://schemas.microsoft.com/office/drawing/2014/chart" uri="{C3380CC4-5D6E-409C-BE32-E72D297353CC}">
              <c16:uniqueId val="{00000002-B8C9-46B9-AF7C-1B6CC03294A0}"/>
            </c:ext>
          </c:extLst>
        </c:ser>
        <c:ser>
          <c:idx val="3"/>
          <c:order val="3"/>
          <c:tx>
            <c:strRef>
              <c:f>'25【Q19】'!$I$28</c:f>
              <c:strCache>
                <c:ptCount val="1"/>
                <c:pt idx="0">
                  <c:v>プラスに働かなかった</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'25【Q19】'!$I$36:$I$38</c:f>
              <c:numCache>
                <c:formatCode>0.0_ </c:formatCode>
                <c:ptCount val="3"/>
                <c:pt idx="0">
                  <c:v>11.30952380952381</c:v>
                </c:pt>
                <c:pt idx="1">
                  <c:v>6.756756756756757</c:v>
                </c:pt>
                <c:pt idx="2">
                  <c:v>14.893617021276595</c:v>
                </c:pt>
              </c:numCache>
            </c:numRef>
          </c:val>
          <c:extLst>
            <c:ext xmlns:c16="http://schemas.microsoft.com/office/drawing/2014/chart" uri="{C3380CC4-5D6E-409C-BE32-E72D297353CC}">
              <c16:uniqueId val="{00000003-B8C9-46B9-AF7C-1B6CC03294A0}"/>
            </c:ext>
          </c:extLst>
        </c:ser>
        <c:dLbls>
          <c:showLegendKey val="0"/>
          <c:showVal val="0"/>
          <c:showCatName val="0"/>
          <c:showSerName val="0"/>
          <c:showPercent val="0"/>
          <c:showBubbleSize val="0"/>
        </c:dLbls>
        <c:gapWidth val="30"/>
        <c:overlap val="100"/>
        <c:axId val="408365432"/>
        <c:axId val="408366608"/>
      </c:barChart>
      <c:catAx>
        <c:axId val="408365432"/>
        <c:scaling>
          <c:orientation val="maxMin"/>
        </c:scaling>
        <c:delete val="1"/>
        <c:axPos val="l"/>
        <c:majorTickMark val="out"/>
        <c:minorTickMark val="none"/>
        <c:tickLblPos val="nextTo"/>
        <c:crossAx val="408366608"/>
        <c:crosses val="autoZero"/>
        <c:auto val="1"/>
        <c:lblAlgn val="ctr"/>
        <c:lblOffset val="100"/>
        <c:tickLblSkip val="3"/>
        <c:tickMarkSkip val="1"/>
        <c:noMultiLvlLbl val="0"/>
      </c:catAx>
      <c:valAx>
        <c:axId val="408366608"/>
        <c:scaling>
          <c:orientation val="minMax"/>
          <c:min val="0"/>
        </c:scaling>
        <c:delete val="1"/>
        <c:axPos val="t"/>
        <c:numFmt formatCode="0%" sourceLinked="1"/>
        <c:majorTickMark val="out"/>
        <c:minorTickMark val="none"/>
        <c:tickLblPos val="nextTo"/>
        <c:crossAx val="408365432"/>
        <c:crossesAt val="1"/>
        <c:crossBetween val="between"/>
      </c:valAx>
      <c:spPr>
        <a:noFill/>
        <a:ln w="25400">
          <a:noFill/>
        </a:ln>
      </c:spPr>
    </c:plotArea>
    <c:plotVisOnly val="1"/>
    <c:dispBlanksAs val="gap"/>
    <c:showDLblsOverMax val="0"/>
  </c:chart>
  <c:spPr>
    <a:noFill/>
    <a:ln w="25400">
      <a:noFill/>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1806037037037038"/>
          <c:y val="0.19126640419947508"/>
          <c:w val="0.73635555555555565"/>
          <c:h val="0.70356080489938755"/>
        </c:manualLayout>
      </c:layout>
      <c:barChart>
        <c:barDir val="bar"/>
        <c:grouping val="percentStacked"/>
        <c:varyColors val="0"/>
        <c:ser>
          <c:idx val="0"/>
          <c:order val="0"/>
          <c:tx>
            <c:strRef>
              <c:f>'25【Q19】'!$D$40</c:f>
              <c:strCache>
                <c:ptCount val="1"/>
                <c:pt idx="0">
                  <c:v>プラスに働いた</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'25【Q19】'!$C$41:$C$42</c:f>
              <c:strCache>
                <c:ptCount val="2"/>
                <c:pt idx="0">
                  <c:v>男性総合職_50代
モチベーション高い・同程度(n=50)</c:v>
                </c:pt>
                <c:pt idx="1">
                  <c:v>低い(n=155)</c:v>
                </c:pt>
              </c:strCache>
            </c:strRef>
          </c:cat>
          <c:val>
            <c:numRef>
              <c:f>'25【Q19】'!$D$41:$D$42</c:f>
              <c:numCache>
                <c:formatCode>0.0_);[Red]\(0.0\)</c:formatCode>
                <c:ptCount val="2"/>
                <c:pt idx="0">
                  <c:v>40</c:v>
                </c:pt>
                <c:pt idx="1">
                  <c:v>13.548387096774196</c:v>
                </c:pt>
              </c:numCache>
            </c:numRef>
          </c:val>
          <c:extLst>
            <c:ext xmlns:c16="http://schemas.microsoft.com/office/drawing/2014/chart" uri="{C3380CC4-5D6E-409C-BE32-E72D297353CC}">
              <c16:uniqueId val="{00000000-7549-4628-9021-736161DBE1BC}"/>
            </c:ext>
          </c:extLst>
        </c:ser>
        <c:ser>
          <c:idx val="1"/>
          <c:order val="1"/>
          <c:tx>
            <c:strRef>
              <c:f>'25【Q19】'!$E$40</c:f>
              <c:strCache>
                <c:ptCount val="1"/>
                <c:pt idx="0">
                  <c:v>ややプラスに働いた</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'25【Q19】'!$C$41:$C$42</c:f>
              <c:strCache>
                <c:ptCount val="2"/>
                <c:pt idx="0">
                  <c:v>男性総合職_50代
モチベーション高い・同程度(n=50)</c:v>
                </c:pt>
                <c:pt idx="1">
                  <c:v>低い(n=155)</c:v>
                </c:pt>
              </c:strCache>
            </c:strRef>
          </c:cat>
          <c:val>
            <c:numRef>
              <c:f>'25【Q19】'!$E$41:$E$42</c:f>
              <c:numCache>
                <c:formatCode>0.0_);[Red]\(0.0\)</c:formatCode>
                <c:ptCount val="2"/>
                <c:pt idx="0">
                  <c:v>38</c:v>
                </c:pt>
                <c:pt idx="1">
                  <c:v>38.70967741935484</c:v>
                </c:pt>
              </c:numCache>
            </c:numRef>
          </c:val>
          <c:extLst>
            <c:ext xmlns:c16="http://schemas.microsoft.com/office/drawing/2014/chart" uri="{C3380CC4-5D6E-409C-BE32-E72D297353CC}">
              <c16:uniqueId val="{00000001-7549-4628-9021-736161DBE1BC}"/>
            </c:ext>
          </c:extLst>
        </c:ser>
        <c:ser>
          <c:idx val="2"/>
          <c:order val="2"/>
          <c:tx>
            <c:strRef>
              <c:f>'25【Q19】'!$F$40</c:f>
              <c:strCache>
                <c:ptCount val="1"/>
                <c:pt idx="0">
                  <c:v>あまりプラスに働かなかった</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'25【Q19】'!$C$41:$C$42</c:f>
              <c:strCache>
                <c:ptCount val="2"/>
                <c:pt idx="0">
                  <c:v>男性総合職_50代
モチベーション高い・同程度(n=50)</c:v>
                </c:pt>
                <c:pt idx="1">
                  <c:v>低い(n=155)</c:v>
                </c:pt>
              </c:strCache>
            </c:strRef>
          </c:cat>
          <c:val>
            <c:numRef>
              <c:f>'25【Q19】'!$F$41:$F$42</c:f>
              <c:numCache>
                <c:formatCode>0.0_);[Red]\(0.0\)</c:formatCode>
                <c:ptCount val="2"/>
                <c:pt idx="0">
                  <c:v>18</c:v>
                </c:pt>
                <c:pt idx="1">
                  <c:v>29.677419354838708</c:v>
                </c:pt>
              </c:numCache>
            </c:numRef>
          </c:val>
          <c:extLst>
            <c:ext xmlns:c16="http://schemas.microsoft.com/office/drawing/2014/chart" uri="{C3380CC4-5D6E-409C-BE32-E72D297353CC}">
              <c16:uniqueId val="{00000002-7549-4628-9021-736161DBE1BC}"/>
            </c:ext>
          </c:extLst>
        </c:ser>
        <c:ser>
          <c:idx val="3"/>
          <c:order val="3"/>
          <c:tx>
            <c:strRef>
              <c:f>'25【Q19】'!$G$40</c:f>
              <c:strCache>
                <c:ptCount val="1"/>
                <c:pt idx="0">
                  <c:v>プラスに働かなかった</c:v>
                </c:pt>
              </c:strCache>
            </c:strRef>
          </c:tx>
          <c:spPr>
            <a:pattFill prst="pct20">
              <a:fgClr>
                <a:srgbClr val="4F81BD"/>
              </a:fgClr>
              <a:bgClr>
                <a:sysClr val="window" lastClr="FFFFFF"/>
              </a:bgClr>
            </a:pattFill>
            <a:ln>
              <a:noFill/>
            </a:ln>
            <a:effectLst/>
          </c:spPr>
          <c:invertIfNegative val="0"/>
          <c:dPt>
            <c:idx val="0"/>
            <c:invertIfNegative val="0"/>
            <c:bubble3D val="0"/>
            <c:spPr>
              <a:pattFill prst="pct20">
                <a:fgClr>
                  <a:srgbClr val="4F81BD"/>
                </a:fgClr>
                <a:bgClr>
                  <a:sysClr val="window" lastClr="FFFFFF"/>
                </a:bgClr>
              </a:pattFill>
              <a:ln>
                <a:solidFill>
                  <a:srgbClr val="5B9BD5"/>
                </a:solidFill>
              </a:ln>
              <a:effectLst/>
            </c:spPr>
            <c:extLst>
              <c:ext xmlns:c16="http://schemas.microsoft.com/office/drawing/2014/chart" uri="{C3380CC4-5D6E-409C-BE32-E72D297353CC}">
                <c16:uniqueId val="{00000004-7549-4628-9021-736161DBE1BC}"/>
              </c:ext>
            </c:extLst>
          </c:dPt>
          <c:dPt>
            <c:idx val="1"/>
            <c:invertIfNegative val="0"/>
            <c:bubble3D val="0"/>
            <c:spPr>
              <a:pattFill prst="pct20">
                <a:fgClr>
                  <a:srgbClr val="4F81BD"/>
                </a:fgClr>
                <a:bgClr>
                  <a:sysClr val="window" lastClr="FFFFFF"/>
                </a:bgClr>
              </a:pattFill>
              <a:ln>
                <a:solidFill>
                  <a:srgbClr val="5B9BD5"/>
                </a:solidFill>
              </a:ln>
              <a:effectLst/>
            </c:spPr>
            <c:extLst>
              <c:ext xmlns:c16="http://schemas.microsoft.com/office/drawing/2014/chart" uri="{C3380CC4-5D6E-409C-BE32-E72D297353CC}">
                <c16:uniqueId val="{00000006-7549-4628-9021-736161DBE1B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'25【Q19】'!$C$41:$C$42</c:f>
              <c:strCache>
                <c:ptCount val="2"/>
                <c:pt idx="0">
                  <c:v>男性総合職_50代
モチベーション高い・同程度(n=50)</c:v>
                </c:pt>
                <c:pt idx="1">
                  <c:v>低い(n=155)</c:v>
                </c:pt>
              </c:strCache>
            </c:strRef>
          </c:cat>
          <c:val>
            <c:numRef>
              <c:f>'25【Q19】'!$G$41:$G$42</c:f>
              <c:numCache>
                <c:formatCode>0.0_);[Red]\(0.0\)</c:formatCode>
                <c:ptCount val="2"/>
                <c:pt idx="0">
                  <c:v>4</c:v>
                </c:pt>
                <c:pt idx="1">
                  <c:v>18.064516129032256</c:v>
                </c:pt>
              </c:numCache>
            </c:numRef>
          </c:val>
          <c:extLst>
            <c:ext xmlns:c16="http://schemas.microsoft.com/office/drawing/2014/chart" uri="{C3380CC4-5D6E-409C-BE32-E72D297353CC}">
              <c16:uniqueId val="{00000007-7549-4628-9021-736161DBE1BC}"/>
            </c:ext>
          </c:extLst>
        </c:ser>
        <c:dLbls>
          <c:showLegendKey val="0"/>
          <c:showVal val="0"/>
          <c:showCatName val="0"/>
          <c:showSerName val="0"/>
          <c:showPercent val="0"/>
          <c:showBubbleSize val="0"/>
        </c:dLbls>
        <c:gapWidth val="150"/>
        <c:overlap val="100"/>
        <c:axId val="408365824"/>
        <c:axId val="408361904"/>
      </c:barChart>
      <c:catAx>
        <c:axId val="4083658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08361904"/>
        <c:crosses val="autoZero"/>
        <c:auto val="1"/>
        <c:lblAlgn val="ctr"/>
        <c:lblOffset val="100"/>
        <c:noMultiLvlLbl val="0"/>
      </c:catAx>
      <c:valAx>
        <c:axId val="40836190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08365824"/>
        <c:crosses val="autoZero"/>
        <c:crossBetween val="between"/>
      </c:valAx>
      <c:spPr>
        <a:noFill/>
        <a:ln>
          <a:noFill/>
        </a:ln>
        <a:effectLst/>
      </c:spPr>
    </c:plotArea>
    <c:legend>
      <c:legendPos val="b"/>
      <c:layout>
        <c:manualLayout>
          <c:xMode val="edge"/>
          <c:yMode val="edge"/>
          <c:x val="1.5935768445610962E-3"/>
          <c:y val="0.86371682706328379"/>
          <c:w val="0.9"/>
          <c:h val="0.1362831729367162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0245740689213901E-2"/>
          <c:y val="5.1340739941753859E-2"/>
          <c:w val="0.9433249595234986"/>
          <c:h val="0.9144126847157804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'18【Q20】'!$F$30:$I$30</c:f>
              <c:numCache>
                <c:formatCode>0.0_ </c:formatCode>
                <c:ptCount val="4"/>
                <c:pt idx="0">
                  <c:v>59.393939393939398</c:v>
                </c:pt>
                <c:pt idx="1">
                  <c:v>21.01010101010101</c:v>
                </c:pt>
                <c:pt idx="2">
                  <c:v>5.0505050505050502</c:v>
                </c:pt>
                <c:pt idx="3">
                  <c:v>31.91919191919192</c:v>
                </c:pt>
              </c:numCache>
            </c:numRef>
          </c:val>
          <c:extLst>
            <c:ext xmlns:c16="http://schemas.microsoft.com/office/drawing/2014/chart" uri="{C3380CC4-5D6E-409C-BE32-E72D297353CC}">
              <c16:uniqueId val="{00000005-27CF-4F26-AAD7-8698AAC1A7CD}"/>
            </c:ext>
          </c:extLst>
        </c:ser>
        <c:dLbls>
          <c:showLegendKey val="0"/>
          <c:showVal val="0"/>
          <c:showCatName val="0"/>
          <c:showSerName val="0"/>
          <c:showPercent val="0"/>
          <c:showBubbleSize val="0"/>
        </c:dLbls>
        <c:gapWidth val="60"/>
        <c:overlap val="-50"/>
        <c:axId val="408364648"/>
        <c:axId val="408359552"/>
      </c:barChart>
      <c:catAx>
        <c:axId val="408364648"/>
        <c:scaling>
          <c:orientation val="minMax"/>
        </c:scaling>
        <c:delete val="1"/>
        <c:axPos val="b"/>
        <c:numFmt formatCode="General" sourceLinked="1"/>
        <c:majorTickMark val="out"/>
        <c:minorTickMark val="none"/>
        <c:tickLblPos val="nextTo"/>
        <c:crossAx val="408359552"/>
        <c:crosses val="autoZero"/>
        <c:auto val="1"/>
        <c:lblAlgn val="ctr"/>
        <c:lblOffset val="100"/>
        <c:noMultiLvlLbl val="0"/>
      </c:catAx>
      <c:valAx>
        <c:axId val="408359552"/>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0836464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335235962860379"/>
          <c:y val="0.2040174978127734"/>
          <c:w val="0.76057449653347509"/>
          <c:h val="0.4273033345526655"/>
        </c:manualLayout>
      </c:layout>
      <c:barChart>
        <c:barDir val="bar"/>
        <c:grouping val="percentStacked"/>
        <c:varyColors val="0"/>
        <c:ser>
          <c:idx val="0"/>
          <c:order val="0"/>
          <c:tx>
            <c:strRef>
              <c:f>'18【Q20】'!$D$34:$D$35</c:f>
              <c:strCache>
                <c:ptCount val="2"/>
                <c:pt idx="1">
                  <c:v>職場内で仕事を通じて学んだ教育・訓練（OJT)</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'18【Q20】'!$C$36:$C$37</c:f>
              <c:strCache>
                <c:ptCount val="2"/>
                <c:pt idx="0">
                  <c:v>男性総合職(n=236)</c:v>
                </c:pt>
                <c:pt idx="1">
                  <c:v>女性総合職(n=259)</c:v>
                </c:pt>
              </c:strCache>
            </c:strRef>
          </c:cat>
          <c:val>
            <c:numRef>
              <c:f>'18【Q20】'!$D$36:$D$37</c:f>
              <c:numCache>
                <c:formatCode>0.0_ </c:formatCode>
                <c:ptCount val="2"/>
                <c:pt idx="0">
                  <c:v>59.393939393939398</c:v>
                </c:pt>
                <c:pt idx="1">
                  <c:v>59.845559845559848</c:v>
                </c:pt>
              </c:numCache>
            </c:numRef>
          </c:val>
          <c:extLst>
            <c:ext xmlns:c16="http://schemas.microsoft.com/office/drawing/2014/chart" uri="{C3380CC4-5D6E-409C-BE32-E72D297353CC}">
              <c16:uniqueId val="{00000000-2576-4680-B26B-E500DF184C3E}"/>
            </c:ext>
          </c:extLst>
        </c:ser>
        <c:ser>
          <c:idx val="1"/>
          <c:order val="1"/>
          <c:tx>
            <c:strRef>
              <c:f>'18【Q20】'!$E$34:$E$35</c:f>
              <c:strCache>
                <c:ptCount val="2"/>
                <c:pt idx="1">
                  <c:v>会社が実施する職場外での教育・訓練（OFFJT）</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'18【Q20】'!$C$36:$C$37</c:f>
              <c:strCache>
                <c:ptCount val="2"/>
                <c:pt idx="0">
                  <c:v>男性総合職(n=236)</c:v>
                </c:pt>
                <c:pt idx="1">
                  <c:v>女性総合職(n=259)</c:v>
                </c:pt>
              </c:strCache>
            </c:strRef>
          </c:cat>
          <c:val>
            <c:numRef>
              <c:f>'18【Q20】'!$E$36:$E$37</c:f>
              <c:numCache>
                <c:formatCode>0.0_ </c:formatCode>
                <c:ptCount val="2"/>
                <c:pt idx="0">
                  <c:v>21.01010101010101</c:v>
                </c:pt>
                <c:pt idx="1">
                  <c:v>22.779922779922778</c:v>
                </c:pt>
              </c:numCache>
            </c:numRef>
          </c:val>
          <c:extLst>
            <c:ext xmlns:c16="http://schemas.microsoft.com/office/drawing/2014/chart" uri="{C3380CC4-5D6E-409C-BE32-E72D297353CC}">
              <c16:uniqueId val="{00000001-2576-4680-B26B-E500DF184C3E}"/>
            </c:ext>
          </c:extLst>
        </c:ser>
        <c:ser>
          <c:idx val="2"/>
          <c:order val="2"/>
          <c:tx>
            <c:strRef>
              <c:f>'18【Q20】'!$F$34:$F$35</c:f>
              <c:strCache>
                <c:ptCount val="2"/>
                <c:pt idx="1">
                  <c:v>自己啓発</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'18【Q20】'!$C$36:$C$37</c:f>
              <c:strCache>
                <c:ptCount val="2"/>
                <c:pt idx="0">
                  <c:v>男性総合職(n=236)</c:v>
                </c:pt>
                <c:pt idx="1">
                  <c:v>女性総合職(n=259)</c:v>
                </c:pt>
              </c:strCache>
            </c:strRef>
          </c:cat>
          <c:val>
            <c:numRef>
              <c:f>'18【Q20】'!$F$36:$F$37</c:f>
              <c:numCache>
                <c:formatCode>0.0_ </c:formatCode>
                <c:ptCount val="2"/>
                <c:pt idx="0">
                  <c:v>5.0505050505050502</c:v>
                </c:pt>
                <c:pt idx="1">
                  <c:v>5.7915057915057915</c:v>
                </c:pt>
              </c:numCache>
            </c:numRef>
          </c:val>
          <c:extLst>
            <c:ext xmlns:c16="http://schemas.microsoft.com/office/drawing/2014/chart" uri="{C3380CC4-5D6E-409C-BE32-E72D297353CC}">
              <c16:uniqueId val="{00000002-2576-4680-B26B-E500DF184C3E}"/>
            </c:ext>
          </c:extLst>
        </c:ser>
        <c:ser>
          <c:idx val="3"/>
          <c:order val="3"/>
          <c:tx>
            <c:strRef>
              <c:f>'18【Q20】'!$G$34:$G$35</c:f>
              <c:strCache>
                <c:ptCount val="2"/>
                <c:pt idx="1">
                  <c:v>役に立ったものはない</c:v>
                </c:pt>
              </c:strCache>
            </c:strRef>
          </c:tx>
          <c:spPr>
            <a:pattFill prst="pct10">
              <a:fgClr>
                <a:srgbClr val="5B9BD5"/>
              </a:fgClr>
              <a:bgClr>
                <a:sysClr val="window" lastClr="FFFFFF"/>
              </a:bgClr>
            </a:patt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'18【Q20】'!$C$36:$C$37</c:f>
              <c:strCache>
                <c:ptCount val="2"/>
                <c:pt idx="0">
                  <c:v>男性総合職(n=236)</c:v>
                </c:pt>
                <c:pt idx="1">
                  <c:v>女性総合職(n=259)</c:v>
                </c:pt>
              </c:strCache>
            </c:strRef>
          </c:cat>
          <c:val>
            <c:numRef>
              <c:f>'18【Q20】'!$G$36:$G$37</c:f>
              <c:numCache>
                <c:formatCode>0.0_ </c:formatCode>
                <c:ptCount val="2"/>
                <c:pt idx="0">
                  <c:v>31.91919191919192</c:v>
                </c:pt>
                <c:pt idx="1">
                  <c:v>31.274131274131271</c:v>
                </c:pt>
              </c:numCache>
            </c:numRef>
          </c:val>
          <c:extLst>
            <c:ext xmlns:c16="http://schemas.microsoft.com/office/drawing/2014/chart" uri="{C3380CC4-5D6E-409C-BE32-E72D297353CC}">
              <c16:uniqueId val="{00000003-2576-4680-B26B-E500DF184C3E}"/>
            </c:ext>
          </c:extLst>
        </c:ser>
        <c:dLbls>
          <c:showLegendKey val="0"/>
          <c:showVal val="0"/>
          <c:showCatName val="0"/>
          <c:showSerName val="0"/>
          <c:showPercent val="0"/>
          <c:showBubbleSize val="0"/>
        </c:dLbls>
        <c:gapWidth val="150"/>
        <c:overlap val="100"/>
        <c:axId val="408363080"/>
        <c:axId val="408361120"/>
      </c:barChart>
      <c:catAx>
        <c:axId val="40836308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08361120"/>
        <c:crosses val="autoZero"/>
        <c:auto val="1"/>
        <c:lblAlgn val="ctr"/>
        <c:lblOffset val="100"/>
        <c:noMultiLvlLbl val="0"/>
      </c:catAx>
      <c:valAx>
        <c:axId val="40836112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08363080"/>
        <c:crosses val="autoZero"/>
        <c:crossBetween val="between"/>
        <c:majorUnit val="0.2"/>
      </c:valAx>
      <c:spPr>
        <a:noFill/>
        <a:ln>
          <a:noFill/>
        </a:ln>
        <a:effectLst/>
      </c:spPr>
    </c:plotArea>
    <c:legend>
      <c:legendPos val="b"/>
      <c:layout>
        <c:manualLayout>
          <c:xMode val="edge"/>
          <c:yMode val="edge"/>
          <c:x val="2.5642229778541196E-2"/>
          <c:y val="0.66499449430555757"/>
          <c:w val="0.94417846681374917"/>
          <c:h val="0.2852387303071824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2485368197112833E-2"/>
          <c:y val="5.1340739941753859E-2"/>
          <c:w val="0.9766030426285206"/>
          <c:h val="0.9144126847157804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'19【Q21】'!$E$30:$O$30</c:f>
              <c:numCache>
                <c:formatCode>0.0_ </c:formatCode>
                <c:ptCount val="11"/>
                <c:pt idx="0">
                  <c:v>45.858585858585862</c:v>
                </c:pt>
                <c:pt idx="1">
                  <c:v>9.4949494949494948</c:v>
                </c:pt>
                <c:pt idx="2">
                  <c:v>4.0404040404040407</c:v>
                </c:pt>
                <c:pt idx="3">
                  <c:v>10.707070707070706</c:v>
                </c:pt>
                <c:pt idx="4">
                  <c:v>13.737373737373737</c:v>
                </c:pt>
                <c:pt idx="5">
                  <c:v>6.8686868686868685</c:v>
                </c:pt>
                <c:pt idx="6">
                  <c:v>31.313131313131315</c:v>
                </c:pt>
                <c:pt idx="7">
                  <c:v>2.8282828282828283</c:v>
                </c:pt>
                <c:pt idx="8">
                  <c:v>11.91919191919192</c:v>
                </c:pt>
                <c:pt idx="9">
                  <c:v>0.60606060606060608</c:v>
                </c:pt>
                <c:pt idx="10">
                  <c:v>33.333333333333329</c:v>
                </c:pt>
              </c:numCache>
            </c:numRef>
          </c:val>
          <c:extLst>
            <c:ext xmlns:c16="http://schemas.microsoft.com/office/drawing/2014/chart" uri="{C3380CC4-5D6E-409C-BE32-E72D297353CC}">
              <c16:uniqueId val="{00000000-F62A-4869-A1B9-9E6FA533505D}"/>
            </c:ext>
          </c:extLst>
        </c:ser>
        <c:dLbls>
          <c:showLegendKey val="0"/>
          <c:showVal val="0"/>
          <c:showCatName val="0"/>
          <c:showSerName val="0"/>
          <c:showPercent val="0"/>
          <c:showBubbleSize val="0"/>
        </c:dLbls>
        <c:gapWidth val="60"/>
        <c:overlap val="-50"/>
        <c:axId val="408362688"/>
        <c:axId val="408365040"/>
      </c:barChart>
      <c:catAx>
        <c:axId val="408362688"/>
        <c:scaling>
          <c:orientation val="minMax"/>
        </c:scaling>
        <c:delete val="1"/>
        <c:axPos val="b"/>
        <c:numFmt formatCode="General" sourceLinked="1"/>
        <c:majorTickMark val="out"/>
        <c:minorTickMark val="none"/>
        <c:tickLblPos val="nextTo"/>
        <c:crossAx val="408365040"/>
        <c:crosses val="autoZero"/>
        <c:auto val="1"/>
        <c:lblAlgn val="ctr"/>
        <c:lblOffset val="100"/>
        <c:noMultiLvlLbl val="0"/>
      </c:catAx>
      <c:valAx>
        <c:axId val="408365040"/>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0836268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3628620102214651E-2"/>
          <c:y val="5.1340739941753859E-2"/>
          <c:w val="0.97446064557092205"/>
          <c:h val="0.9144126847157804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'21【Q23S1】'!$F$30:$O$30</c:f>
              <c:numCache>
                <c:formatCode>0.0_ </c:formatCode>
                <c:ptCount val="10"/>
                <c:pt idx="0">
                  <c:v>53.939393939393945</c:v>
                </c:pt>
                <c:pt idx="1">
                  <c:v>9.8989898989898997</c:v>
                </c:pt>
                <c:pt idx="2">
                  <c:v>11.313131313131313</c:v>
                </c:pt>
                <c:pt idx="3">
                  <c:v>11.717171717171718</c:v>
                </c:pt>
                <c:pt idx="4">
                  <c:v>40</c:v>
                </c:pt>
                <c:pt idx="5">
                  <c:v>25.858585858585858</c:v>
                </c:pt>
                <c:pt idx="6">
                  <c:v>30.909090909090907</c:v>
                </c:pt>
                <c:pt idx="7">
                  <c:v>14.949494949494948</c:v>
                </c:pt>
                <c:pt idx="8">
                  <c:v>3.0303030303030303</c:v>
                </c:pt>
                <c:pt idx="9">
                  <c:v>0.80808080808080807</c:v>
                </c:pt>
              </c:numCache>
            </c:numRef>
          </c:val>
          <c:extLst>
            <c:ext xmlns:c16="http://schemas.microsoft.com/office/drawing/2014/chart" uri="{C3380CC4-5D6E-409C-BE32-E72D297353CC}">
              <c16:uniqueId val="{00000005-D794-4EF4-8824-C000DAD76479}"/>
            </c:ext>
          </c:extLst>
        </c:ser>
        <c:dLbls>
          <c:showLegendKey val="0"/>
          <c:showVal val="0"/>
          <c:showCatName val="0"/>
          <c:showSerName val="0"/>
          <c:showPercent val="0"/>
          <c:showBubbleSize val="0"/>
        </c:dLbls>
        <c:gapWidth val="60"/>
        <c:overlap val="-50"/>
        <c:axId val="408363472"/>
        <c:axId val="408311520"/>
      </c:barChart>
      <c:catAx>
        <c:axId val="408363472"/>
        <c:scaling>
          <c:orientation val="minMax"/>
        </c:scaling>
        <c:delete val="1"/>
        <c:axPos val="b"/>
        <c:numFmt formatCode="General" sourceLinked="1"/>
        <c:majorTickMark val="out"/>
        <c:minorTickMark val="none"/>
        <c:tickLblPos val="nextTo"/>
        <c:crossAx val="408311520"/>
        <c:crosses val="autoZero"/>
        <c:auto val="1"/>
        <c:lblAlgn val="ctr"/>
        <c:lblOffset val="100"/>
        <c:noMultiLvlLbl val="0"/>
      </c:catAx>
      <c:valAx>
        <c:axId val="408311520"/>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08363472"/>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3628620102214651E-2"/>
          <c:y val="5.1340739941753859E-2"/>
          <c:w val="0.97446064557092205"/>
          <c:h val="0.9144126847157804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'22【Q23S2】'!$F$30:$O$30</c:f>
              <c:numCache>
                <c:formatCode>0.0_ </c:formatCode>
                <c:ptCount val="10"/>
                <c:pt idx="0">
                  <c:v>52.525252525252533</c:v>
                </c:pt>
                <c:pt idx="1">
                  <c:v>15.757575757575756</c:v>
                </c:pt>
                <c:pt idx="2">
                  <c:v>38.383838383838381</c:v>
                </c:pt>
                <c:pt idx="3">
                  <c:v>15.757575757575756</c:v>
                </c:pt>
                <c:pt idx="4">
                  <c:v>32.525252525252526</c:v>
                </c:pt>
                <c:pt idx="5">
                  <c:v>19.19191919191919</c:v>
                </c:pt>
                <c:pt idx="6">
                  <c:v>23.434343434343436</c:v>
                </c:pt>
                <c:pt idx="7">
                  <c:v>15.151515151515152</c:v>
                </c:pt>
                <c:pt idx="8">
                  <c:v>3.0303030303030303</c:v>
                </c:pt>
                <c:pt idx="9">
                  <c:v>2.0202020202020203</c:v>
                </c:pt>
              </c:numCache>
            </c:numRef>
          </c:val>
          <c:extLst>
            <c:ext xmlns:c16="http://schemas.microsoft.com/office/drawing/2014/chart" uri="{C3380CC4-5D6E-409C-BE32-E72D297353CC}">
              <c16:uniqueId val="{00000005-0486-49A2-9048-DC8E0780CEFD}"/>
            </c:ext>
          </c:extLst>
        </c:ser>
        <c:dLbls>
          <c:showLegendKey val="0"/>
          <c:showVal val="0"/>
          <c:showCatName val="0"/>
          <c:showSerName val="0"/>
          <c:showPercent val="0"/>
          <c:showBubbleSize val="0"/>
        </c:dLbls>
        <c:gapWidth val="60"/>
        <c:overlap val="-50"/>
        <c:axId val="408312304"/>
        <c:axId val="408315440"/>
      </c:barChart>
      <c:catAx>
        <c:axId val="408312304"/>
        <c:scaling>
          <c:orientation val="minMax"/>
        </c:scaling>
        <c:delete val="1"/>
        <c:axPos val="b"/>
        <c:numFmt formatCode="General" sourceLinked="1"/>
        <c:majorTickMark val="out"/>
        <c:minorTickMark val="none"/>
        <c:tickLblPos val="nextTo"/>
        <c:crossAx val="408315440"/>
        <c:crosses val="autoZero"/>
        <c:auto val="1"/>
        <c:lblAlgn val="ctr"/>
        <c:lblOffset val="100"/>
        <c:noMultiLvlLbl val="0"/>
      </c:catAx>
      <c:valAx>
        <c:axId val="408315440"/>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08312304"/>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8192771084337352E-2"/>
          <c:y val="5.1368424837306297E-2"/>
          <c:w val="0.8558062169939602"/>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'8【Q10】'!$F$30:$G$30</c:f>
              <c:numCache>
                <c:formatCode>0.0_ </c:formatCode>
                <c:ptCount val="2"/>
                <c:pt idx="0">
                  <c:v>74.545454545454547</c:v>
                </c:pt>
                <c:pt idx="1">
                  <c:v>25.454545454545453</c:v>
                </c:pt>
              </c:numCache>
            </c:numRef>
          </c:val>
          <c:extLst>
            <c:ext xmlns:c16="http://schemas.microsoft.com/office/drawing/2014/chart" uri="{C3380CC4-5D6E-409C-BE32-E72D297353CC}">
              <c16:uniqueId val="{00000005-03FF-41FD-992D-76D879F5BD0A}"/>
            </c:ext>
          </c:extLst>
        </c:ser>
        <c:dLbls>
          <c:showLegendKey val="0"/>
          <c:showVal val="0"/>
          <c:showCatName val="0"/>
          <c:showSerName val="0"/>
          <c:showPercent val="0"/>
          <c:showBubbleSize val="0"/>
        </c:dLbls>
        <c:gapWidth val="60"/>
        <c:overlap val="-50"/>
        <c:axId val="405256744"/>
        <c:axId val="405256352"/>
      </c:barChart>
      <c:catAx>
        <c:axId val="405256744"/>
        <c:scaling>
          <c:orientation val="minMax"/>
        </c:scaling>
        <c:delete val="1"/>
        <c:axPos val="b"/>
        <c:numFmt formatCode="General" sourceLinked="1"/>
        <c:majorTickMark val="out"/>
        <c:minorTickMark val="none"/>
        <c:tickLblPos val="nextTo"/>
        <c:crossAx val="405256352"/>
        <c:crosses val="autoZero"/>
        <c:auto val="1"/>
        <c:lblAlgn val="ctr"/>
        <c:lblOffset val="100"/>
        <c:noMultiLvlLbl val="0"/>
      </c:catAx>
      <c:valAx>
        <c:axId val="405256352"/>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05256744"/>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3628620102214651E-2"/>
          <c:y val="5.1340739941753859E-2"/>
          <c:w val="0.97446064557092205"/>
          <c:h val="0.9144126847157804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'23【Q23S3】'!$F$30:$O$30</c:f>
              <c:numCache>
                <c:formatCode>0.0_ </c:formatCode>
                <c:ptCount val="10"/>
                <c:pt idx="0">
                  <c:v>61.010101010101017</c:v>
                </c:pt>
                <c:pt idx="1">
                  <c:v>11.111111111111111</c:v>
                </c:pt>
                <c:pt idx="2">
                  <c:v>42.222222222222221</c:v>
                </c:pt>
                <c:pt idx="3">
                  <c:v>13.939393939393941</c:v>
                </c:pt>
                <c:pt idx="4">
                  <c:v>35.151515151515149</c:v>
                </c:pt>
                <c:pt idx="5">
                  <c:v>14.545454545454545</c:v>
                </c:pt>
                <c:pt idx="6">
                  <c:v>19.595959595959599</c:v>
                </c:pt>
                <c:pt idx="7">
                  <c:v>17.777777777777779</c:v>
                </c:pt>
                <c:pt idx="8">
                  <c:v>8.0808080808080813</c:v>
                </c:pt>
                <c:pt idx="9">
                  <c:v>0.40404040404040403</c:v>
                </c:pt>
              </c:numCache>
            </c:numRef>
          </c:val>
          <c:extLst>
            <c:ext xmlns:c16="http://schemas.microsoft.com/office/drawing/2014/chart" uri="{C3380CC4-5D6E-409C-BE32-E72D297353CC}">
              <c16:uniqueId val="{00000005-BEEE-429A-B82B-81098E4BF0E5}"/>
            </c:ext>
          </c:extLst>
        </c:ser>
        <c:dLbls>
          <c:showLegendKey val="0"/>
          <c:showVal val="0"/>
          <c:showCatName val="0"/>
          <c:showSerName val="0"/>
          <c:showPercent val="0"/>
          <c:showBubbleSize val="0"/>
        </c:dLbls>
        <c:gapWidth val="60"/>
        <c:overlap val="-50"/>
        <c:axId val="408317400"/>
        <c:axId val="408316224"/>
      </c:barChart>
      <c:catAx>
        <c:axId val="408317400"/>
        <c:scaling>
          <c:orientation val="minMax"/>
        </c:scaling>
        <c:delete val="1"/>
        <c:axPos val="b"/>
        <c:numFmt formatCode="General" sourceLinked="1"/>
        <c:majorTickMark val="out"/>
        <c:minorTickMark val="none"/>
        <c:tickLblPos val="nextTo"/>
        <c:crossAx val="408316224"/>
        <c:crosses val="autoZero"/>
        <c:auto val="1"/>
        <c:lblAlgn val="ctr"/>
        <c:lblOffset val="100"/>
        <c:noMultiLvlLbl val="0"/>
      </c:catAx>
      <c:valAx>
        <c:axId val="408316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08317400"/>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3628620102214651E-2"/>
          <c:y val="5.1340739941753859E-2"/>
          <c:w val="0.97446064557092205"/>
          <c:h val="0.9144126847157804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'24【Q23S4】'!$F$30:$O$30</c:f>
              <c:numCache>
                <c:formatCode>0.0_ </c:formatCode>
                <c:ptCount val="10"/>
                <c:pt idx="0">
                  <c:v>61.818181818181813</c:v>
                </c:pt>
                <c:pt idx="1">
                  <c:v>4.8484848484848486</c:v>
                </c:pt>
                <c:pt idx="2">
                  <c:v>27.474747474747474</c:v>
                </c:pt>
                <c:pt idx="3">
                  <c:v>8.0808080808080813</c:v>
                </c:pt>
                <c:pt idx="4">
                  <c:v>36.767676767676768</c:v>
                </c:pt>
                <c:pt idx="5">
                  <c:v>14.949494949494948</c:v>
                </c:pt>
                <c:pt idx="6">
                  <c:v>17.373737373737374</c:v>
                </c:pt>
                <c:pt idx="7">
                  <c:v>28.686868686868689</c:v>
                </c:pt>
                <c:pt idx="8">
                  <c:v>13.131313131313133</c:v>
                </c:pt>
                <c:pt idx="9">
                  <c:v>1.2121212121212122</c:v>
                </c:pt>
              </c:numCache>
            </c:numRef>
          </c:val>
          <c:extLst>
            <c:ext xmlns:c16="http://schemas.microsoft.com/office/drawing/2014/chart" uri="{C3380CC4-5D6E-409C-BE32-E72D297353CC}">
              <c16:uniqueId val="{00000005-6781-4100-B3DF-54EE9CDEB602}"/>
            </c:ext>
          </c:extLst>
        </c:ser>
        <c:dLbls>
          <c:showLegendKey val="0"/>
          <c:showVal val="0"/>
          <c:showCatName val="0"/>
          <c:showSerName val="0"/>
          <c:showPercent val="0"/>
          <c:showBubbleSize val="0"/>
        </c:dLbls>
        <c:gapWidth val="60"/>
        <c:overlap val="-50"/>
        <c:axId val="408313480"/>
        <c:axId val="408314264"/>
      </c:barChart>
      <c:catAx>
        <c:axId val="408313480"/>
        <c:scaling>
          <c:orientation val="minMax"/>
        </c:scaling>
        <c:delete val="1"/>
        <c:axPos val="b"/>
        <c:numFmt formatCode="General" sourceLinked="1"/>
        <c:majorTickMark val="out"/>
        <c:minorTickMark val="none"/>
        <c:tickLblPos val="nextTo"/>
        <c:crossAx val="408314264"/>
        <c:crosses val="autoZero"/>
        <c:auto val="1"/>
        <c:lblAlgn val="ctr"/>
        <c:lblOffset val="100"/>
        <c:noMultiLvlLbl val="0"/>
      </c:catAx>
      <c:valAx>
        <c:axId val="40831426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08313480"/>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3628620102214651E-2"/>
          <c:y val="5.1340739941753859E-2"/>
          <c:w val="0.97446064557092205"/>
          <c:h val="0.9144126847157804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'25【Q23S5】'!$F$30:$O$30</c:f>
              <c:numCache>
                <c:formatCode>0.0_ </c:formatCode>
                <c:ptCount val="10"/>
                <c:pt idx="0">
                  <c:v>52.72727272727272</c:v>
                </c:pt>
                <c:pt idx="1">
                  <c:v>1.2121212121212122</c:v>
                </c:pt>
                <c:pt idx="2">
                  <c:v>16.969696969696972</c:v>
                </c:pt>
                <c:pt idx="3">
                  <c:v>2.8282828282828283</c:v>
                </c:pt>
                <c:pt idx="4">
                  <c:v>25.252525252525253</c:v>
                </c:pt>
                <c:pt idx="5">
                  <c:v>12.727272727272727</c:v>
                </c:pt>
                <c:pt idx="6">
                  <c:v>14.14141414141414</c:v>
                </c:pt>
                <c:pt idx="7">
                  <c:v>28.08080808080808</c:v>
                </c:pt>
                <c:pt idx="8">
                  <c:v>29.898989898989896</c:v>
                </c:pt>
                <c:pt idx="9">
                  <c:v>5.2525252525252526</c:v>
                </c:pt>
              </c:numCache>
            </c:numRef>
          </c:val>
          <c:extLst>
            <c:ext xmlns:c16="http://schemas.microsoft.com/office/drawing/2014/chart" uri="{C3380CC4-5D6E-409C-BE32-E72D297353CC}">
              <c16:uniqueId val="{00000005-C907-41A2-BDD5-A2779FA1B5E6}"/>
            </c:ext>
          </c:extLst>
        </c:ser>
        <c:dLbls>
          <c:showLegendKey val="0"/>
          <c:showVal val="0"/>
          <c:showCatName val="0"/>
          <c:showSerName val="0"/>
          <c:showPercent val="0"/>
          <c:showBubbleSize val="0"/>
        </c:dLbls>
        <c:gapWidth val="60"/>
        <c:overlap val="-50"/>
        <c:axId val="408310736"/>
        <c:axId val="408317008"/>
      </c:barChart>
      <c:catAx>
        <c:axId val="408310736"/>
        <c:scaling>
          <c:orientation val="minMax"/>
        </c:scaling>
        <c:delete val="1"/>
        <c:axPos val="b"/>
        <c:numFmt formatCode="General" sourceLinked="1"/>
        <c:majorTickMark val="out"/>
        <c:minorTickMark val="none"/>
        <c:tickLblPos val="nextTo"/>
        <c:crossAx val="408317008"/>
        <c:crosses val="autoZero"/>
        <c:auto val="1"/>
        <c:lblAlgn val="ctr"/>
        <c:lblOffset val="100"/>
        <c:noMultiLvlLbl val="0"/>
      </c:catAx>
      <c:valAx>
        <c:axId val="408317008"/>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08310736"/>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'34【Q24】'!$F$30:$I$30</c:f>
              <c:numCache>
                <c:formatCode>0.0_ </c:formatCode>
                <c:ptCount val="4"/>
                <c:pt idx="0">
                  <c:v>6.9858156028368796</c:v>
                </c:pt>
                <c:pt idx="1">
                  <c:v>30.070921985815602</c:v>
                </c:pt>
                <c:pt idx="2">
                  <c:v>45.851063829787236</c:v>
                </c:pt>
                <c:pt idx="3">
                  <c:v>17.092198581560282</c:v>
                </c:pt>
              </c:numCache>
            </c:numRef>
          </c:val>
          <c:extLst>
            <c:ext xmlns:c16="http://schemas.microsoft.com/office/drawing/2014/chart" uri="{C3380CC4-5D6E-409C-BE32-E72D297353CC}">
              <c16:uniqueId val="{00000000-9542-4A3E-8B21-7D68527F54FD}"/>
            </c:ext>
          </c:extLst>
        </c:ser>
        <c:dLbls>
          <c:showLegendKey val="0"/>
          <c:showVal val="0"/>
          <c:showCatName val="0"/>
          <c:showSerName val="0"/>
          <c:showPercent val="0"/>
          <c:showBubbleSize val="0"/>
        </c:dLbls>
        <c:gapWidth val="60"/>
        <c:overlap val="-50"/>
        <c:axId val="408314656"/>
        <c:axId val="408311128"/>
      </c:barChart>
      <c:catAx>
        <c:axId val="408314656"/>
        <c:scaling>
          <c:orientation val="minMax"/>
        </c:scaling>
        <c:delete val="1"/>
        <c:axPos val="b"/>
        <c:numFmt formatCode="General" sourceLinked="1"/>
        <c:majorTickMark val="out"/>
        <c:minorTickMark val="none"/>
        <c:tickLblPos val="nextTo"/>
        <c:crossAx val="408311128"/>
        <c:crosses val="autoZero"/>
        <c:auto val="1"/>
        <c:lblAlgn val="ctr"/>
        <c:lblOffset val="100"/>
        <c:noMultiLvlLbl val="0"/>
      </c:catAx>
      <c:valAx>
        <c:axId val="408311128"/>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08314656"/>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63513826555157249"/>
          <c:w val="0.93756915578227862"/>
          <c:h val="0.28533683226687756"/>
        </c:manualLayout>
      </c:layout>
      <c:barChart>
        <c:barDir val="bar"/>
        <c:grouping val="percentStacked"/>
        <c:varyColors val="0"/>
        <c:ser>
          <c:idx val="0"/>
          <c:order val="0"/>
          <c:tx>
            <c:strRef>
              <c:f>'34【Q24】'!$F$28</c:f>
              <c:strCache>
                <c:ptCount val="1"/>
                <c:pt idx="0">
                  <c:v>そう思う</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'34【Q24】'!$F$30:$F$32</c:f>
              <c:numCache>
                <c:formatCode>"▲"0.0_ </c:formatCode>
                <c:ptCount val="3"/>
                <c:pt idx="0" formatCode="0.0_ ">
                  <c:v>6.9858156028368796</c:v>
                </c:pt>
                <c:pt idx="1">
                  <c:v>11.607142857142858</c:v>
                </c:pt>
                <c:pt idx="2" formatCode="&quot;▼&quot;0.0_ ">
                  <c:v>4.4150110375275942</c:v>
                </c:pt>
              </c:numCache>
            </c:numRef>
          </c:val>
          <c:extLst>
            <c:ext xmlns:c16="http://schemas.microsoft.com/office/drawing/2014/chart" uri="{C3380CC4-5D6E-409C-BE32-E72D297353CC}">
              <c16:uniqueId val="{00000000-3F9D-4602-8A67-413C7302C4EC}"/>
            </c:ext>
          </c:extLst>
        </c:ser>
        <c:ser>
          <c:idx val="1"/>
          <c:order val="1"/>
          <c:tx>
            <c:strRef>
              <c:f>'34【Q24】'!$G$28</c:f>
              <c:strCache>
                <c:ptCount val="1"/>
                <c:pt idx="0">
                  <c:v>ややそう思う</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'34【Q24】'!$G$30:$G$32</c:f>
              <c:numCache>
                <c:formatCode>"▲"0.0_ </c:formatCode>
                <c:ptCount val="3"/>
                <c:pt idx="0" formatCode="0.0_ ">
                  <c:v>30.070921985815602</c:v>
                </c:pt>
                <c:pt idx="1">
                  <c:v>37.301587301587304</c:v>
                </c:pt>
                <c:pt idx="2" formatCode="&quot;▼&quot;0.0_ ">
                  <c:v>26.048565121412803</c:v>
                </c:pt>
              </c:numCache>
            </c:numRef>
          </c:val>
          <c:extLst>
            <c:ext xmlns:c16="http://schemas.microsoft.com/office/drawing/2014/chart" uri="{C3380CC4-5D6E-409C-BE32-E72D297353CC}">
              <c16:uniqueId val="{00000001-3F9D-4602-8A67-413C7302C4EC}"/>
            </c:ext>
          </c:extLst>
        </c:ser>
        <c:ser>
          <c:idx val="2"/>
          <c:order val="2"/>
          <c:tx>
            <c:strRef>
              <c:f>'34【Q24】'!$H$28</c:f>
              <c:strCache>
                <c:ptCount val="1"/>
                <c:pt idx="0">
                  <c:v>あまりそう思わない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'34【Q24】'!$H$30:$H$32</c:f>
              <c:numCache>
                <c:formatCode>"▼"0.0_ </c:formatCode>
                <c:ptCount val="3"/>
                <c:pt idx="0" formatCode="0.0_ ">
                  <c:v>45.851063829787236</c:v>
                </c:pt>
                <c:pt idx="1">
                  <c:v>39.087301587301589</c:v>
                </c:pt>
                <c:pt idx="2" formatCode="&quot;▲&quot;0.0_ ">
                  <c:v>49.613686534216335</c:v>
                </c:pt>
              </c:numCache>
            </c:numRef>
          </c:val>
          <c:extLst>
            <c:ext xmlns:c16="http://schemas.microsoft.com/office/drawing/2014/chart" uri="{C3380CC4-5D6E-409C-BE32-E72D297353CC}">
              <c16:uniqueId val="{00000002-3F9D-4602-8A67-413C7302C4EC}"/>
            </c:ext>
          </c:extLst>
        </c:ser>
        <c:ser>
          <c:idx val="3"/>
          <c:order val="3"/>
          <c:tx>
            <c:strRef>
              <c:f>'34【Q24】'!$I$28</c:f>
              <c:strCache>
                <c:ptCount val="1"/>
                <c:pt idx="0">
                  <c:v>そう思わない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'34【Q24】'!$I$30:$I$32</c:f>
              <c:numCache>
                <c:formatCode>"▼"0.0_ </c:formatCode>
                <c:ptCount val="3"/>
                <c:pt idx="0" formatCode="0.0_ ">
                  <c:v>17.092198581560282</c:v>
                </c:pt>
                <c:pt idx="1">
                  <c:v>12.003968253968255</c:v>
                </c:pt>
                <c:pt idx="2" formatCode="&quot;▲&quot;0.0_ ">
                  <c:v>19.922737306843267</c:v>
                </c:pt>
              </c:numCache>
            </c:numRef>
          </c:val>
          <c:extLst>
            <c:ext xmlns:c16="http://schemas.microsoft.com/office/drawing/2014/chart" uri="{C3380CC4-5D6E-409C-BE32-E72D297353CC}">
              <c16:uniqueId val="{00000003-3F9D-4602-8A67-413C7302C4EC}"/>
            </c:ext>
          </c:extLst>
        </c:ser>
        <c:dLbls>
          <c:showLegendKey val="0"/>
          <c:showVal val="0"/>
          <c:showCatName val="0"/>
          <c:showSerName val="0"/>
          <c:showPercent val="0"/>
          <c:showBubbleSize val="0"/>
        </c:dLbls>
        <c:gapWidth val="30"/>
        <c:overlap val="100"/>
        <c:axId val="408313088"/>
        <c:axId val="408315048"/>
      </c:barChart>
      <c:catAx>
        <c:axId val="408313088"/>
        <c:scaling>
          <c:orientation val="maxMin"/>
        </c:scaling>
        <c:delete val="1"/>
        <c:axPos val="l"/>
        <c:majorTickMark val="out"/>
        <c:minorTickMark val="none"/>
        <c:tickLblPos val="nextTo"/>
        <c:crossAx val="408315048"/>
        <c:crosses val="autoZero"/>
        <c:auto val="1"/>
        <c:lblAlgn val="ctr"/>
        <c:lblOffset val="100"/>
        <c:tickLblSkip val="3"/>
        <c:tickMarkSkip val="1"/>
        <c:noMultiLvlLbl val="0"/>
      </c:catAx>
      <c:valAx>
        <c:axId val="408315048"/>
        <c:scaling>
          <c:orientation val="minMax"/>
          <c:min val="0"/>
        </c:scaling>
        <c:delete val="1"/>
        <c:axPos val="t"/>
        <c:numFmt formatCode="0%" sourceLinked="1"/>
        <c:majorTickMark val="out"/>
        <c:minorTickMark val="none"/>
        <c:tickLblPos val="nextTo"/>
        <c:crossAx val="408313088"/>
        <c:crossesAt val="1"/>
        <c:crossBetween val="between"/>
      </c:valAx>
      <c:spPr>
        <a:noFill/>
        <a:ln w="25400">
          <a:noFill/>
        </a:ln>
      </c:spPr>
    </c:plotArea>
    <c:legend>
      <c:legendPos val="t"/>
      <c:layout>
        <c:manualLayout>
          <c:xMode val="edge"/>
          <c:yMode val="edge"/>
          <c:x val="2.8389386700634758E-2"/>
          <c:y val="0.48894933469669255"/>
          <c:w val="0.8999998827398995"/>
          <c:h val="7.637978198870865E-2"/>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2311111111111111"/>
          <c:w val="0.93756915578227862"/>
          <c:h val="0.6"/>
        </c:manualLayout>
      </c:layout>
      <c:barChart>
        <c:barDir val="bar"/>
        <c:grouping val="percentStacked"/>
        <c:varyColors val="0"/>
        <c:ser>
          <c:idx val="0"/>
          <c:order val="0"/>
          <c:tx>
            <c:strRef>
              <c:f>'34【Q24】'!$F$28</c:f>
              <c:strCache>
                <c:ptCount val="1"/>
                <c:pt idx="0">
                  <c:v>そう思う</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'34【Q24】'!$F$33:$F$35</c:f>
              <c:numCache>
                <c:formatCode>0.0_ </c:formatCode>
                <c:ptCount val="3"/>
                <c:pt idx="0">
                  <c:v>4.2372881355932197</c:v>
                </c:pt>
                <c:pt idx="1">
                  <c:v>6.1538461538461542</c:v>
                </c:pt>
                <c:pt idx="2">
                  <c:v>3.5087719298245612</c:v>
                </c:pt>
              </c:numCache>
            </c:numRef>
          </c:val>
          <c:extLst>
            <c:ext xmlns:c16="http://schemas.microsoft.com/office/drawing/2014/chart" uri="{C3380CC4-5D6E-409C-BE32-E72D297353CC}">
              <c16:uniqueId val="{00000000-993B-476D-9ACB-BB46CCCBEFC0}"/>
            </c:ext>
          </c:extLst>
        </c:ser>
        <c:ser>
          <c:idx val="1"/>
          <c:order val="1"/>
          <c:tx>
            <c:strRef>
              <c:f>'34【Q24】'!$G$28</c:f>
              <c:strCache>
                <c:ptCount val="1"/>
                <c:pt idx="0">
                  <c:v>ややそう思う</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'34【Q24】'!$G$33:$G$35</c:f>
              <c:numCache>
                <c:formatCode>"∴"0.0_ </c:formatCode>
                <c:ptCount val="3"/>
                <c:pt idx="0" formatCode="0.0_ ">
                  <c:v>20.33898305084746</c:v>
                </c:pt>
                <c:pt idx="1">
                  <c:v>29.230769230769234</c:v>
                </c:pt>
                <c:pt idx="2" formatCode="&quot;∵&quot;0.0_ ">
                  <c:v>16.959064327485379</c:v>
                </c:pt>
              </c:numCache>
            </c:numRef>
          </c:val>
          <c:extLst>
            <c:ext xmlns:c16="http://schemas.microsoft.com/office/drawing/2014/chart" uri="{C3380CC4-5D6E-409C-BE32-E72D297353CC}">
              <c16:uniqueId val="{00000001-993B-476D-9ACB-BB46CCCBEFC0}"/>
            </c:ext>
          </c:extLst>
        </c:ser>
        <c:ser>
          <c:idx val="2"/>
          <c:order val="2"/>
          <c:tx>
            <c:strRef>
              <c:f>'34【Q24】'!$H$28</c:f>
              <c:strCache>
                <c:ptCount val="1"/>
                <c:pt idx="0">
                  <c:v>あまりそう思わない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'34【Q24】'!$H$33:$H$35</c:f>
              <c:numCache>
                <c:formatCode>0.0_ </c:formatCode>
                <c:ptCount val="3"/>
                <c:pt idx="0">
                  <c:v>56.779661016949156</c:v>
                </c:pt>
                <c:pt idx="1">
                  <c:v>53.846153846153847</c:v>
                </c:pt>
                <c:pt idx="2">
                  <c:v>57.894736842105267</c:v>
                </c:pt>
              </c:numCache>
            </c:numRef>
          </c:val>
          <c:extLst>
            <c:ext xmlns:c16="http://schemas.microsoft.com/office/drawing/2014/chart" uri="{C3380CC4-5D6E-409C-BE32-E72D297353CC}">
              <c16:uniqueId val="{00000002-993B-476D-9ACB-BB46CCCBEFC0}"/>
            </c:ext>
          </c:extLst>
        </c:ser>
        <c:ser>
          <c:idx val="3"/>
          <c:order val="3"/>
          <c:tx>
            <c:strRef>
              <c:f>'34【Q24】'!$I$28</c:f>
              <c:strCache>
                <c:ptCount val="1"/>
                <c:pt idx="0">
                  <c:v>そう思わない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'34【Q24】'!$I$33:$I$35</c:f>
              <c:numCache>
                <c:formatCode>"∵"0.0_ </c:formatCode>
                <c:ptCount val="3"/>
                <c:pt idx="0" formatCode="0.0_ ">
                  <c:v>18.64406779661017</c:v>
                </c:pt>
                <c:pt idx="1">
                  <c:v>10.76923076923077</c:v>
                </c:pt>
                <c:pt idx="2" formatCode="0.0_ ">
                  <c:v>21.637426900584796</c:v>
                </c:pt>
              </c:numCache>
            </c:numRef>
          </c:val>
          <c:extLst>
            <c:ext xmlns:c16="http://schemas.microsoft.com/office/drawing/2014/chart" uri="{C3380CC4-5D6E-409C-BE32-E72D297353CC}">
              <c16:uniqueId val="{00000003-993B-476D-9ACB-BB46CCCBEFC0}"/>
            </c:ext>
          </c:extLst>
        </c:ser>
        <c:dLbls>
          <c:showLegendKey val="0"/>
          <c:showVal val="0"/>
          <c:showCatName val="0"/>
          <c:showSerName val="0"/>
          <c:showPercent val="0"/>
          <c:showBubbleSize val="0"/>
        </c:dLbls>
        <c:gapWidth val="30"/>
        <c:overlap val="100"/>
        <c:axId val="411451568"/>
        <c:axId val="411452352"/>
      </c:barChart>
      <c:catAx>
        <c:axId val="411451568"/>
        <c:scaling>
          <c:orientation val="maxMin"/>
        </c:scaling>
        <c:delete val="1"/>
        <c:axPos val="l"/>
        <c:majorTickMark val="out"/>
        <c:minorTickMark val="none"/>
        <c:tickLblPos val="nextTo"/>
        <c:crossAx val="411452352"/>
        <c:crosses val="autoZero"/>
        <c:auto val="1"/>
        <c:lblAlgn val="ctr"/>
        <c:lblOffset val="100"/>
        <c:tickLblSkip val="3"/>
        <c:tickMarkSkip val="1"/>
        <c:noMultiLvlLbl val="0"/>
      </c:catAx>
      <c:valAx>
        <c:axId val="411452352"/>
        <c:scaling>
          <c:orientation val="minMax"/>
          <c:min val="0"/>
        </c:scaling>
        <c:delete val="1"/>
        <c:axPos val="t"/>
        <c:numFmt formatCode="0%" sourceLinked="1"/>
        <c:majorTickMark val="out"/>
        <c:minorTickMark val="none"/>
        <c:tickLblPos val="nextTo"/>
        <c:crossAx val="411451568"/>
        <c:crossesAt val="1"/>
        <c:crossBetween val="between"/>
      </c:valAx>
      <c:spPr>
        <a:noFill/>
        <a:ln w="25400">
          <a:noFill/>
        </a:ln>
      </c:spPr>
    </c:plotArea>
    <c:plotVisOnly val="1"/>
    <c:dispBlanksAs val="gap"/>
    <c:showDLblsOverMax val="0"/>
  </c:chart>
  <c:spPr>
    <a:noFill/>
    <a:ln w="25400">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2311111111111111"/>
          <c:w val="0.93756915578227862"/>
          <c:h val="0.6"/>
        </c:manualLayout>
      </c:layout>
      <c:barChart>
        <c:barDir val="bar"/>
        <c:grouping val="percentStacked"/>
        <c:varyColors val="0"/>
        <c:ser>
          <c:idx val="0"/>
          <c:order val="0"/>
          <c:tx>
            <c:strRef>
              <c:f>'34【Q24】'!$F$28</c:f>
              <c:strCache>
                <c:ptCount val="1"/>
                <c:pt idx="0">
                  <c:v>そう思う</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'34【Q24】'!$F$36:$F$38</c:f>
              <c:numCache>
                <c:formatCode>0.0_ </c:formatCode>
                <c:ptCount val="3"/>
                <c:pt idx="0">
                  <c:v>6.9498069498069501</c:v>
                </c:pt>
                <c:pt idx="1">
                  <c:v>9.8214285714285712</c:v>
                </c:pt>
                <c:pt idx="2">
                  <c:v>4.7619047619047619</c:v>
                </c:pt>
              </c:numCache>
            </c:numRef>
          </c:val>
          <c:extLst>
            <c:ext xmlns:c16="http://schemas.microsoft.com/office/drawing/2014/chart" uri="{C3380CC4-5D6E-409C-BE32-E72D297353CC}">
              <c16:uniqueId val="{00000000-131C-4846-AFF9-C88516142424}"/>
            </c:ext>
          </c:extLst>
        </c:ser>
        <c:ser>
          <c:idx val="1"/>
          <c:order val="1"/>
          <c:tx>
            <c:strRef>
              <c:f>'34【Q24】'!$G$28</c:f>
              <c:strCache>
                <c:ptCount val="1"/>
                <c:pt idx="0">
                  <c:v>ややそう思う</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'34【Q24】'!$G$36:$G$38</c:f>
              <c:numCache>
                <c:formatCode>"▲"0.0_ </c:formatCode>
                <c:ptCount val="3"/>
                <c:pt idx="0" formatCode="0.0_ ">
                  <c:v>30.501930501930502</c:v>
                </c:pt>
                <c:pt idx="1">
                  <c:v>40.178571428571431</c:v>
                </c:pt>
                <c:pt idx="2" formatCode="&quot;▼&quot;0.0_ ">
                  <c:v>23.129251700680271</c:v>
                </c:pt>
              </c:numCache>
            </c:numRef>
          </c:val>
          <c:extLst>
            <c:ext xmlns:c16="http://schemas.microsoft.com/office/drawing/2014/chart" uri="{C3380CC4-5D6E-409C-BE32-E72D297353CC}">
              <c16:uniqueId val="{00000001-131C-4846-AFF9-C88516142424}"/>
            </c:ext>
          </c:extLst>
        </c:ser>
        <c:ser>
          <c:idx val="2"/>
          <c:order val="2"/>
          <c:tx>
            <c:strRef>
              <c:f>'34【Q24】'!$H$28</c:f>
              <c:strCache>
                <c:ptCount val="1"/>
                <c:pt idx="0">
                  <c:v>あまりそう思わない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'34【Q24】'!$H$36:$H$38</c:f>
              <c:numCache>
                <c:formatCode>"∵"0.0_ </c:formatCode>
                <c:ptCount val="3"/>
                <c:pt idx="0" formatCode="0.0_ ">
                  <c:v>40.926640926640928</c:v>
                </c:pt>
                <c:pt idx="1">
                  <c:v>33.928571428571431</c:v>
                </c:pt>
                <c:pt idx="2" formatCode="&quot;∴&quot;0.0_ ">
                  <c:v>46.258503401360542</c:v>
                </c:pt>
              </c:numCache>
            </c:numRef>
          </c:val>
          <c:extLst>
            <c:ext xmlns:c16="http://schemas.microsoft.com/office/drawing/2014/chart" uri="{C3380CC4-5D6E-409C-BE32-E72D297353CC}">
              <c16:uniqueId val="{00000002-131C-4846-AFF9-C88516142424}"/>
            </c:ext>
          </c:extLst>
        </c:ser>
        <c:ser>
          <c:idx val="3"/>
          <c:order val="3"/>
          <c:tx>
            <c:strRef>
              <c:f>'34【Q24】'!$I$28</c:f>
              <c:strCache>
                <c:ptCount val="1"/>
                <c:pt idx="0">
                  <c:v>そう思わない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'34【Q24】'!$I$36:$I$38</c:f>
              <c:numCache>
                <c:formatCode>"∵"0.0_ </c:formatCode>
                <c:ptCount val="3"/>
                <c:pt idx="0" formatCode="0.0_ ">
                  <c:v>21.621621621621621</c:v>
                </c:pt>
                <c:pt idx="1">
                  <c:v>16.071428571428573</c:v>
                </c:pt>
                <c:pt idx="2" formatCode="0.0_ ">
                  <c:v>25.850340136054424</c:v>
                </c:pt>
              </c:numCache>
            </c:numRef>
          </c:val>
          <c:extLst>
            <c:ext xmlns:c16="http://schemas.microsoft.com/office/drawing/2014/chart" uri="{C3380CC4-5D6E-409C-BE32-E72D297353CC}">
              <c16:uniqueId val="{00000003-131C-4846-AFF9-C88516142424}"/>
            </c:ext>
          </c:extLst>
        </c:ser>
        <c:dLbls>
          <c:showLegendKey val="0"/>
          <c:showVal val="0"/>
          <c:showCatName val="0"/>
          <c:showSerName val="0"/>
          <c:showPercent val="0"/>
          <c:showBubbleSize val="0"/>
        </c:dLbls>
        <c:gapWidth val="30"/>
        <c:overlap val="100"/>
        <c:axId val="411451960"/>
        <c:axId val="411448824"/>
      </c:barChart>
      <c:catAx>
        <c:axId val="411451960"/>
        <c:scaling>
          <c:orientation val="maxMin"/>
        </c:scaling>
        <c:delete val="1"/>
        <c:axPos val="l"/>
        <c:majorTickMark val="out"/>
        <c:minorTickMark val="none"/>
        <c:tickLblPos val="nextTo"/>
        <c:crossAx val="411448824"/>
        <c:crosses val="autoZero"/>
        <c:auto val="1"/>
        <c:lblAlgn val="ctr"/>
        <c:lblOffset val="100"/>
        <c:tickLblSkip val="3"/>
        <c:tickMarkSkip val="1"/>
        <c:noMultiLvlLbl val="0"/>
      </c:catAx>
      <c:valAx>
        <c:axId val="411448824"/>
        <c:scaling>
          <c:orientation val="minMax"/>
          <c:min val="0"/>
        </c:scaling>
        <c:delete val="1"/>
        <c:axPos val="t"/>
        <c:numFmt formatCode="0%" sourceLinked="1"/>
        <c:majorTickMark val="out"/>
        <c:minorTickMark val="none"/>
        <c:tickLblPos val="nextTo"/>
        <c:crossAx val="411451960"/>
        <c:crossesAt val="1"/>
        <c:crossBetween val="between"/>
      </c:valAx>
      <c:spPr>
        <a:noFill/>
        <a:ln w="25400">
          <a:noFill/>
        </a:ln>
      </c:spPr>
    </c:plotArea>
    <c:plotVisOnly val="1"/>
    <c:dispBlanksAs val="gap"/>
    <c:showDLblsOverMax val="0"/>
  </c:chart>
  <c:spPr>
    <a:noFill/>
    <a:ln w="25400">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3278388888888891"/>
          <c:y val="0.14070673346790621"/>
          <c:w val="0.43893399623264545"/>
          <c:h val="0.70161838801994669"/>
        </c:manualLayout>
      </c:layout>
      <c:barChart>
        <c:barDir val="bar"/>
        <c:grouping val="percentStacked"/>
        <c:varyColors val="0"/>
        <c:ser>
          <c:idx val="0"/>
          <c:order val="0"/>
          <c:tx>
            <c:strRef>
              <c:f>'34【Q24】'!$O$40</c:f>
              <c:strCache>
                <c:ptCount val="1"/>
                <c:pt idx="0">
                  <c:v>そう思う</c:v>
                </c:pt>
              </c:strCache>
            </c:strRef>
          </c:tx>
          <c:spPr>
            <a:solidFill>
              <a:srgbClr val="5B9BD5"/>
            </a:solidFill>
            <a:ln>
              <a:solidFill>
                <a:schemeClr val="accent1"/>
              </a:solidFill>
            </a:ln>
            <a:effectLst/>
          </c:spPr>
          <c:invertIfNegative val="0"/>
          <c:dLbls>
            <c:dLbl>
              <c:idx val="0"/>
              <c:layout>
                <c:manualLayout>
                  <c:x val="0"/>
                  <c:y val="5.3140497219558443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B37-44DC-B556-2CEC023BF1DC}"/>
                </c:ext>
              </c:extLst>
            </c:dLbl>
            <c:dLbl>
              <c:idx val="2"/>
              <c:layout>
                <c:manualLayout>
                  <c:x val="0"/>
                  <c:y val="4.8309577507542133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B37-44DC-B556-2CEC023BF1D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'34【Q24】'!$N$41:$N$47</c:f>
              <c:strCache>
                <c:ptCount val="7"/>
                <c:pt idx="0">
                  <c:v>男性総合職全体(n=236)</c:v>
                </c:pt>
                <c:pt idx="1">
                  <c:v> モチベーション高い・同程度(n=65)</c:v>
                </c:pt>
                <c:pt idx="2">
                  <c:v>低い(n=171)</c:v>
                </c:pt>
                <c:pt idx="4">
                  <c:v>女性総合職全体(n=259)</c:v>
                </c:pt>
                <c:pt idx="5">
                  <c:v>モチベーション高い・同程度(n=112)</c:v>
                </c:pt>
                <c:pt idx="6">
                  <c:v>低い(n=147)</c:v>
                </c:pt>
              </c:strCache>
            </c:strRef>
          </c:cat>
          <c:val>
            <c:numRef>
              <c:f>'34【Q24】'!$O$41:$O$47</c:f>
              <c:numCache>
                <c:formatCode>0.0_);[Red]\(0.0\)</c:formatCode>
                <c:ptCount val="7"/>
                <c:pt idx="0" formatCode="0.0_ ">
                  <c:v>4.2372881355932197</c:v>
                </c:pt>
                <c:pt idx="1">
                  <c:v>6.1538461538461542</c:v>
                </c:pt>
                <c:pt idx="2">
                  <c:v>3.5087719298245612</c:v>
                </c:pt>
                <c:pt idx="4" formatCode="0.0_ ">
                  <c:v>6.9498069498069501</c:v>
                </c:pt>
                <c:pt idx="5">
                  <c:v>9.8214285714285712</c:v>
                </c:pt>
                <c:pt idx="6">
                  <c:v>4.7619047619047619</c:v>
                </c:pt>
              </c:numCache>
            </c:numRef>
          </c:val>
          <c:extLst>
            <c:ext xmlns:c16="http://schemas.microsoft.com/office/drawing/2014/chart" uri="{C3380CC4-5D6E-409C-BE32-E72D297353CC}">
              <c16:uniqueId val="{00000002-CB37-44DC-B556-2CEC023BF1DC}"/>
            </c:ext>
          </c:extLst>
        </c:ser>
        <c:ser>
          <c:idx val="1"/>
          <c:order val="1"/>
          <c:tx>
            <c:strRef>
              <c:f>'34【Q24】'!$P$40</c:f>
              <c:strCache>
                <c:ptCount val="1"/>
                <c:pt idx="0">
                  <c:v>ややそう思う</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'34【Q24】'!$N$41:$N$47</c:f>
              <c:strCache>
                <c:ptCount val="7"/>
                <c:pt idx="0">
                  <c:v>男性総合職全体(n=236)</c:v>
                </c:pt>
                <c:pt idx="1">
                  <c:v> モチベーション高い・同程度(n=65)</c:v>
                </c:pt>
                <c:pt idx="2">
                  <c:v>低い(n=171)</c:v>
                </c:pt>
                <c:pt idx="4">
                  <c:v>女性総合職全体(n=259)</c:v>
                </c:pt>
                <c:pt idx="5">
                  <c:v>モチベーション高い・同程度(n=112)</c:v>
                </c:pt>
                <c:pt idx="6">
                  <c:v>低い(n=147)</c:v>
                </c:pt>
              </c:strCache>
            </c:strRef>
          </c:cat>
          <c:val>
            <c:numRef>
              <c:f>'34【Q24】'!$P$41:$P$47</c:f>
              <c:numCache>
                <c:formatCode>0.0_);[Red]\(0.0\)</c:formatCode>
                <c:ptCount val="7"/>
                <c:pt idx="0" formatCode="0.0_ ">
                  <c:v>20.33898305084746</c:v>
                </c:pt>
                <c:pt idx="1">
                  <c:v>29.230769230769234</c:v>
                </c:pt>
                <c:pt idx="2">
                  <c:v>16.959064327485379</c:v>
                </c:pt>
                <c:pt idx="4" formatCode="0.0_ ">
                  <c:v>30.501930501930502</c:v>
                </c:pt>
                <c:pt idx="5">
                  <c:v>40.178571428571431</c:v>
                </c:pt>
                <c:pt idx="6">
                  <c:v>23.129251700680271</c:v>
                </c:pt>
              </c:numCache>
            </c:numRef>
          </c:val>
          <c:extLst>
            <c:ext xmlns:c16="http://schemas.microsoft.com/office/drawing/2014/chart" uri="{C3380CC4-5D6E-409C-BE32-E72D297353CC}">
              <c16:uniqueId val="{00000003-CB37-44DC-B556-2CEC023BF1DC}"/>
            </c:ext>
          </c:extLst>
        </c:ser>
        <c:ser>
          <c:idx val="2"/>
          <c:order val="2"/>
          <c:tx>
            <c:strRef>
              <c:f>'34【Q24】'!$Q$40</c:f>
              <c:strCache>
                <c:ptCount val="1"/>
                <c:pt idx="0">
                  <c:v>あまりそう思わない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'34【Q24】'!$N$41:$N$47</c:f>
              <c:strCache>
                <c:ptCount val="7"/>
                <c:pt idx="0">
                  <c:v>男性総合職全体(n=236)</c:v>
                </c:pt>
                <c:pt idx="1">
                  <c:v> モチベーション高い・同程度(n=65)</c:v>
                </c:pt>
                <c:pt idx="2">
                  <c:v>低い(n=171)</c:v>
                </c:pt>
                <c:pt idx="4">
                  <c:v>女性総合職全体(n=259)</c:v>
                </c:pt>
                <c:pt idx="5">
                  <c:v>モチベーション高い・同程度(n=112)</c:v>
                </c:pt>
                <c:pt idx="6">
                  <c:v>低い(n=147)</c:v>
                </c:pt>
              </c:strCache>
            </c:strRef>
          </c:cat>
          <c:val>
            <c:numRef>
              <c:f>'34【Q24】'!$Q$41:$Q$47</c:f>
              <c:numCache>
                <c:formatCode>0.0_);[Red]\(0.0\)</c:formatCode>
                <c:ptCount val="7"/>
                <c:pt idx="0" formatCode="0.0_ ">
                  <c:v>56.779661016949156</c:v>
                </c:pt>
                <c:pt idx="1">
                  <c:v>53.846153846153847</c:v>
                </c:pt>
                <c:pt idx="2">
                  <c:v>57.894736842105267</c:v>
                </c:pt>
                <c:pt idx="4" formatCode="0.0_ ">
                  <c:v>40.926640926640928</c:v>
                </c:pt>
                <c:pt idx="5">
                  <c:v>33.928571428571431</c:v>
                </c:pt>
                <c:pt idx="6">
                  <c:v>46.258503401360542</c:v>
                </c:pt>
              </c:numCache>
            </c:numRef>
          </c:val>
          <c:extLst>
            <c:ext xmlns:c16="http://schemas.microsoft.com/office/drawing/2014/chart" uri="{C3380CC4-5D6E-409C-BE32-E72D297353CC}">
              <c16:uniqueId val="{00000004-CB37-44DC-B556-2CEC023BF1DC}"/>
            </c:ext>
          </c:extLst>
        </c:ser>
        <c:ser>
          <c:idx val="3"/>
          <c:order val="3"/>
          <c:tx>
            <c:strRef>
              <c:f>'34【Q24】'!$R$40</c:f>
              <c:strCache>
                <c:ptCount val="1"/>
                <c:pt idx="0">
                  <c:v>そう思わない</c:v>
                </c:pt>
              </c:strCache>
            </c:strRef>
          </c:tx>
          <c:spPr>
            <a:pattFill prst="pct20">
              <a:fgClr>
                <a:srgbClr val="5B9BD5">
                  <a:lumMod val="75000"/>
                </a:srgbClr>
              </a:fgClr>
              <a:bgClr>
                <a:sysClr val="window" lastClr="FFFFFF"/>
              </a:bgClr>
            </a:patt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'34【Q24】'!$N$41:$N$47</c:f>
              <c:strCache>
                <c:ptCount val="7"/>
                <c:pt idx="0">
                  <c:v>男性総合職全体(n=236)</c:v>
                </c:pt>
                <c:pt idx="1">
                  <c:v> モチベーション高い・同程度(n=65)</c:v>
                </c:pt>
                <c:pt idx="2">
                  <c:v>低い(n=171)</c:v>
                </c:pt>
                <c:pt idx="4">
                  <c:v>女性総合職全体(n=259)</c:v>
                </c:pt>
                <c:pt idx="5">
                  <c:v>モチベーション高い・同程度(n=112)</c:v>
                </c:pt>
                <c:pt idx="6">
                  <c:v>低い(n=147)</c:v>
                </c:pt>
              </c:strCache>
            </c:strRef>
          </c:cat>
          <c:val>
            <c:numRef>
              <c:f>'34【Q24】'!$R$41:$R$47</c:f>
              <c:numCache>
                <c:formatCode>0.0_);[Red]\(0.0\)</c:formatCode>
                <c:ptCount val="7"/>
                <c:pt idx="0" formatCode="0.0_ ">
                  <c:v>18.64406779661017</c:v>
                </c:pt>
                <c:pt idx="1">
                  <c:v>10.76923076923077</c:v>
                </c:pt>
                <c:pt idx="2">
                  <c:v>21.637426900584796</c:v>
                </c:pt>
                <c:pt idx="4" formatCode="0.0_ ">
                  <c:v>21.621621621621621</c:v>
                </c:pt>
                <c:pt idx="5">
                  <c:v>16.071428571428573</c:v>
                </c:pt>
                <c:pt idx="6">
                  <c:v>25.850340136054424</c:v>
                </c:pt>
              </c:numCache>
            </c:numRef>
          </c:val>
          <c:extLst>
            <c:ext xmlns:c16="http://schemas.microsoft.com/office/drawing/2014/chart" uri="{C3380CC4-5D6E-409C-BE32-E72D297353CC}">
              <c16:uniqueId val="{00000005-CB37-44DC-B556-2CEC023BF1DC}"/>
            </c:ext>
          </c:extLst>
        </c:ser>
        <c:dLbls>
          <c:showLegendKey val="0"/>
          <c:showVal val="0"/>
          <c:showCatName val="0"/>
          <c:showSerName val="0"/>
          <c:showPercent val="0"/>
          <c:showBubbleSize val="0"/>
        </c:dLbls>
        <c:gapWidth val="150"/>
        <c:overlap val="100"/>
        <c:axId val="411449608"/>
        <c:axId val="411450000"/>
      </c:barChart>
      <c:catAx>
        <c:axId val="411449608"/>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11450000"/>
        <c:crosses val="autoZero"/>
        <c:auto val="0"/>
        <c:lblAlgn val="ctr"/>
        <c:lblOffset val="100"/>
        <c:noMultiLvlLbl val="0"/>
      </c:catAx>
      <c:valAx>
        <c:axId val="4114500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11449608"/>
        <c:crosses val="autoZero"/>
        <c:crossBetween val="between"/>
        <c:majorUnit val="0.2"/>
      </c:valAx>
      <c:spPr>
        <a:noFill/>
        <a:ln>
          <a:noFill/>
        </a:ln>
        <a:effectLst/>
      </c:spPr>
    </c:plotArea>
    <c:legend>
      <c:legendPos val="b"/>
      <c:layout>
        <c:manualLayout>
          <c:xMode val="edge"/>
          <c:yMode val="edge"/>
          <c:x val="0.13685924626535875"/>
          <c:y val="0.8683911570060574"/>
          <c:w val="0.73431629886326788"/>
          <c:h val="8.3800005762682789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'26【Q24】加工'!#REF!</c:f>
              <c:numCache>
                <c:formatCode>General</c:formatCode>
                <c:ptCount val="1"/>
                <c:pt idx="0">
                  <c:v>1</c:v>
                </c:pt>
              </c:numCache>
            </c:numRef>
          </c:val>
          <c:extLst>
            <c:ext xmlns:c16="http://schemas.microsoft.com/office/drawing/2014/chart" uri="{C3380CC4-5D6E-409C-BE32-E72D297353CC}">
              <c16:uniqueId val="{00000000-6E32-4DEA-AA46-ED996549342E}"/>
            </c:ext>
          </c:extLst>
        </c:ser>
        <c:dLbls>
          <c:showLegendKey val="0"/>
          <c:showVal val="0"/>
          <c:showCatName val="0"/>
          <c:showSerName val="0"/>
          <c:showPercent val="0"/>
          <c:showBubbleSize val="0"/>
        </c:dLbls>
        <c:gapWidth val="60"/>
        <c:overlap val="-50"/>
        <c:axId val="411450784"/>
        <c:axId val="411455096"/>
      </c:barChart>
      <c:catAx>
        <c:axId val="411450784"/>
        <c:scaling>
          <c:orientation val="minMax"/>
        </c:scaling>
        <c:delete val="1"/>
        <c:axPos val="b"/>
        <c:numFmt formatCode="General" sourceLinked="1"/>
        <c:majorTickMark val="out"/>
        <c:minorTickMark val="none"/>
        <c:tickLblPos val="nextTo"/>
        <c:crossAx val="411455096"/>
        <c:crosses val="autoZero"/>
        <c:auto val="1"/>
        <c:lblAlgn val="ctr"/>
        <c:lblOffset val="100"/>
        <c:noMultiLvlLbl val="0"/>
      </c:catAx>
      <c:valAx>
        <c:axId val="411455096"/>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11450784"/>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508075301062533E-2"/>
          <c:y val="0.69586815832007276"/>
          <c:w val="0.93756915578227862"/>
          <c:h val="0.22460691077814487"/>
        </c:manualLayout>
      </c:layout>
      <c:barChart>
        <c:barDir val="bar"/>
        <c:grouping val="percentStacked"/>
        <c:varyColors val="0"/>
        <c:ser>
          <c:idx val="0"/>
          <c:order val="0"/>
          <c:tx>
            <c:strRef>
              <c:f>'26【Q24】'!$F$28</c:f>
              <c:strCache>
                <c:ptCount val="1"/>
                <c:pt idx="0">
                  <c:v>そう思う</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'26【Q24】'!$F$30:$F$31</c:f>
              <c:numCache>
                <c:formatCode>0.0_ </c:formatCode>
                <c:ptCount val="2"/>
                <c:pt idx="0">
                  <c:v>4.2372881355932197</c:v>
                </c:pt>
                <c:pt idx="1">
                  <c:v>6.9498069498069501</c:v>
                </c:pt>
              </c:numCache>
            </c:numRef>
          </c:val>
          <c:extLst>
            <c:ext xmlns:c16="http://schemas.microsoft.com/office/drawing/2014/chart" uri="{C3380CC4-5D6E-409C-BE32-E72D297353CC}">
              <c16:uniqueId val="{00000000-2E33-44F9-A738-C056093CE0F0}"/>
            </c:ext>
          </c:extLst>
        </c:ser>
        <c:ser>
          <c:idx val="1"/>
          <c:order val="1"/>
          <c:tx>
            <c:strRef>
              <c:f>'26【Q24】'!$G$28</c:f>
              <c:strCache>
                <c:ptCount val="1"/>
                <c:pt idx="0">
                  <c:v>ややそう思う</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'26【Q24】'!$G$30:$G$31</c:f>
              <c:numCache>
                <c:formatCode>0.0_);[Red]\(0.0\)</c:formatCode>
                <c:ptCount val="2"/>
                <c:pt idx="0">
                  <c:v>20.33898305084746</c:v>
                </c:pt>
                <c:pt idx="1">
                  <c:v>30.501930501930502</c:v>
                </c:pt>
              </c:numCache>
            </c:numRef>
          </c:val>
          <c:extLst>
            <c:ext xmlns:c16="http://schemas.microsoft.com/office/drawing/2014/chart" uri="{C3380CC4-5D6E-409C-BE32-E72D297353CC}">
              <c16:uniqueId val="{00000001-2E33-44F9-A738-C056093CE0F0}"/>
            </c:ext>
          </c:extLst>
        </c:ser>
        <c:ser>
          <c:idx val="2"/>
          <c:order val="2"/>
          <c:tx>
            <c:strRef>
              <c:f>'26【Q24】'!$H$28</c:f>
              <c:strCache>
                <c:ptCount val="1"/>
                <c:pt idx="0">
                  <c:v>あまりそう思わない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'26【Q24】'!$H$30:$H$31</c:f>
              <c:numCache>
                <c:formatCode>0.0_);[Red]\(0.0\)</c:formatCode>
                <c:ptCount val="2"/>
                <c:pt idx="0">
                  <c:v>56.779661016949156</c:v>
                </c:pt>
                <c:pt idx="1">
                  <c:v>40.926640926640928</c:v>
                </c:pt>
              </c:numCache>
            </c:numRef>
          </c:val>
          <c:extLst>
            <c:ext xmlns:c16="http://schemas.microsoft.com/office/drawing/2014/chart" uri="{C3380CC4-5D6E-409C-BE32-E72D297353CC}">
              <c16:uniqueId val="{00000002-2E33-44F9-A738-C056093CE0F0}"/>
            </c:ext>
          </c:extLst>
        </c:ser>
        <c:ser>
          <c:idx val="3"/>
          <c:order val="3"/>
          <c:tx>
            <c:strRef>
              <c:f>'26【Q24】'!$I$28</c:f>
              <c:strCache>
                <c:ptCount val="1"/>
                <c:pt idx="0">
                  <c:v>そう思わない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'26【Q24】'!$I$30:$I$31</c:f>
              <c:numCache>
                <c:formatCode>0.0_ </c:formatCode>
                <c:ptCount val="2"/>
                <c:pt idx="0">
                  <c:v>18.64406779661017</c:v>
                </c:pt>
                <c:pt idx="1">
                  <c:v>21.621621621621621</c:v>
                </c:pt>
              </c:numCache>
            </c:numRef>
          </c:val>
          <c:extLst>
            <c:ext xmlns:c16="http://schemas.microsoft.com/office/drawing/2014/chart" uri="{C3380CC4-5D6E-409C-BE32-E72D297353CC}">
              <c16:uniqueId val="{00000003-2E33-44F9-A738-C056093CE0F0}"/>
            </c:ext>
          </c:extLst>
        </c:ser>
        <c:dLbls>
          <c:showLegendKey val="0"/>
          <c:showVal val="0"/>
          <c:showCatName val="0"/>
          <c:showSerName val="0"/>
          <c:showPercent val="0"/>
          <c:showBubbleSize val="0"/>
        </c:dLbls>
        <c:gapWidth val="30"/>
        <c:overlap val="100"/>
        <c:axId val="411456272"/>
        <c:axId val="411453136"/>
      </c:barChart>
      <c:catAx>
        <c:axId val="411456272"/>
        <c:scaling>
          <c:orientation val="maxMin"/>
        </c:scaling>
        <c:delete val="1"/>
        <c:axPos val="l"/>
        <c:majorTickMark val="out"/>
        <c:minorTickMark val="none"/>
        <c:tickLblPos val="nextTo"/>
        <c:crossAx val="411453136"/>
        <c:crosses val="autoZero"/>
        <c:auto val="1"/>
        <c:lblAlgn val="ctr"/>
        <c:lblOffset val="100"/>
        <c:tickLblSkip val="3"/>
        <c:tickMarkSkip val="1"/>
        <c:noMultiLvlLbl val="0"/>
      </c:catAx>
      <c:valAx>
        <c:axId val="411453136"/>
        <c:scaling>
          <c:orientation val="minMax"/>
          <c:min val="0"/>
        </c:scaling>
        <c:delete val="1"/>
        <c:axPos val="t"/>
        <c:numFmt formatCode="0%" sourceLinked="1"/>
        <c:majorTickMark val="out"/>
        <c:minorTickMark val="none"/>
        <c:tickLblPos val="nextTo"/>
        <c:crossAx val="411456272"/>
        <c:crossesAt val="1"/>
        <c:crossBetween val="between"/>
      </c:valAx>
      <c:spPr>
        <a:noFill/>
        <a:ln w="25400">
          <a:noFill/>
        </a:ln>
      </c:spPr>
    </c:plotArea>
    <c:legend>
      <c:legendPos val="t"/>
      <c:layout>
        <c:manualLayout>
          <c:xMode val="edge"/>
          <c:yMode val="edge"/>
          <c:x val="2.8389270350212444E-2"/>
          <c:y val="0.60573774531982338"/>
          <c:w val="0.8999998827398995"/>
          <c:h val="7.637978198870865E-2"/>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63513826555157249"/>
          <c:w val="0.9375693739554638"/>
          <c:h val="0.28533683226687756"/>
        </c:manualLayout>
      </c:layout>
      <c:barChart>
        <c:barDir val="bar"/>
        <c:grouping val="percentStacked"/>
        <c:varyColors val="0"/>
        <c:ser>
          <c:idx val="0"/>
          <c:order val="0"/>
          <c:tx>
            <c:strRef>
              <c:f>'8【Q10】'!$F$28</c:f>
              <c:strCache>
                <c:ptCount val="1"/>
                <c:pt idx="0">
                  <c:v>ない</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'8【Q10】'!$F$30:$F$32</c:f>
              <c:numCache>
                <c:formatCode>"▲"0.0_ </c:formatCode>
                <c:ptCount val="3"/>
                <c:pt idx="0" formatCode="0.0_ ">
                  <c:v>74.545454545454547</c:v>
                </c:pt>
                <c:pt idx="1">
                  <c:v>88.135593220338976</c:v>
                </c:pt>
                <c:pt idx="2" formatCode="&quot;▼&quot;0.0_ ">
                  <c:v>62.162162162162161</c:v>
                </c:pt>
              </c:numCache>
            </c:numRef>
          </c:val>
          <c:extLst>
            <c:ext xmlns:c16="http://schemas.microsoft.com/office/drawing/2014/chart" uri="{C3380CC4-5D6E-409C-BE32-E72D297353CC}">
              <c16:uniqueId val="{00000001-10D5-4ACC-BB86-0917DEC5F749}"/>
            </c:ext>
          </c:extLst>
        </c:ser>
        <c:ser>
          <c:idx val="1"/>
          <c:order val="1"/>
          <c:tx>
            <c:strRef>
              <c:f>'8【Q10】'!$G$28</c:f>
              <c:strCache>
                <c:ptCount val="1"/>
                <c:pt idx="0">
                  <c:v>ある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'8【Q10】'!$G$30:$G$32</c:f>
              <c:numCache>
                <c:formatCode>"▼"0.0_ </c:formatCode>
                <c:ptCount val="3"/>
                <c:pt idx="0" formatCode="0.0_ ">
                  <c:v>25.454545454545453</c:v>
                </c:pt>
                <c:pt idx="1">
                  <c:v>11.864406779661017</c:v>
                </c:pt>
                <c:pt idx="2" formatCode="&quot;▲&quot;0.0_ ">
                  <c:v>37.837837837837839</c:v>
                </c:pt>
              </c:numCache>
            </c:numRef>
          </c:val>
          <c:extLst>
            <c:ext xmlns:c16="http://schemas.microsoft.com/office/drawing/2014/chart" uri="{C3380CC4-5D6E-409C-BE32-E72D297353CC}">
              <c16:uniqueId val="{00000002-10D5-4ACC-BB86-0917DEC5F749}"/>
            </c:ext>
          </c:extLst>
        </c:ser>
        <c:dLbls>
          <c:showLegendKey val="0"/>
          <c:showVal val="0"/>
          <c:showCatName val="0"/>
          <c:showSerName val="0"/>
          <c:showPercent val="0"/>
          <c:showBubbleSize val="0"/>
        </c:dLbls>
        <c:gapWidth val="30"/>
        <c:overlap val="100"/>
        <c:axId val="405257528"/>
        <c:axId val="405257920"/>
      </c:barChart>
      <c:catAx>
        <c:axId val="405257528"/>
        <c:scaling>
          <c:orientation val="maxMin"/>
        </c:scaling>
        <c:delete val="1"/>
        <c:axPos val="l"/>
        <c:majorTickMark val="out"/>
        <c:minorTickMark val="none"/>
        <c:tickLblPos val="nextTo"/>
        <c:crossAx val="405257920"/>
        <c:crosses val="autoZero"/>
        <c:auto val="1"/>
        <c:lblAlgn val="ctr"/>
        <c:lblOffset val="100"/>
        <c:tickLblSkip val="3"/>
        <c:tickMarkSkip val="1"/>
        <c:noMultiLvlLbl val="0"/>
      </c:catAx>
      <c:valAx>
        <c:axId val="405257920"/>
        <c:scaling>
          <c:orientation val="minMax"/>
          <c:min val="0"/>
        </c:scaling>
        <c:delete val="1"/>
        <c:axPos val="t"/>
        <c:numFmt formatCode="0%" sourceLinked="1"/>
        <c:majorTickMark val="out"/>
        <c:minorTickMark val="none"/>
        <c:tickLblPos val="nextTo"/>
        <c:crossAx val="405257528"/>
        <c:crossesAt val="1"/>
        <c:crossBetween val="between"/>
      </c:valAx>
      <c:spPr>
        <a:noFill/>
        <a:ln w="25400">
          <a:noFill/>
        </a:ln>
      </c:spPr>
    </c:plotArea>
    <c:legend>
      <c:legendPos val="t"/>
      <c:layout>
        <c:manualLayout>
          <c:xMode val="edge"/>
          <c:yMode val="edge"/>
          <c:x val="0.37466019851248278"/>
          <c:y val="0.48894933469669255"/>
          <c:w val="0.20908038766189221"/>
          <c:h val="7.637978198870865E-2"/>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274207407407407"/>
          <c:y val="0.2040174978127734"/>
          <c:w val="0.79279999999999995"/>
          <c:h val="0.60304384174200443"/>
        </c:manualLayout>
      </c:layout>
      <c:barChart>
        <c:barDir val="bar"/>
        <c:grouping val="percentStacked"/>
        <c:varyColors val="0"/>
        <c:ser>
          <c:idx val="0"/>
          <c:order val="0"/>
          <c:tx>
            <c:strRef>
              <c:f>'26【Q24】'!$F$28</c:f>
              <c:strCache>
                <c:ptCount val="1"/>
                <c:pt idx="0">
                  <c:v>そう思う</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'26【Q24】'!$C$30:$I$31</c:f>
              <c:multiLvlStrCache>
                <c:ptCount val="2"/>
                <c:lvl>
                  <c:pt idx="0">
                    <c:v>18.6 </c:v>
                  </c:pt>
                  <c:pt idx="1">
                    <c:v>21.6 </c:v>
                  </c:pt>
                </c:lvl>
                <c:lvl>
                  <c:pt idx="0">
                    <c:v>56.8 </c:v>
                  </c:pt>
                  <c:pt idx="1">
                    <c:v>40.9 </c:v>
                  </c:pt>
                </c:lvl>
                <c:lvl>
                  <c:pt idx="0">
                    <c:v>20.3 </c:v>
                  </c:pt>
                  <c:pt idx="1">
                    <c:v>30.5 </c:v>
                  </c:pt>
                </c:lvl>
                <c:lvl>
                  <c:pt idx="0">
                    <c:v>4.2 </c:v>
                  </c:pt>
                  <c:pt idx="1">
                    <c:v>6.9 </c:v>
                  </c:pt>
                </c:lvl>
                <c:lvl>
                  <c:pt idx="0">
                    <c:v>(236)</c:v>
                  </c:pt>
                  <c:pt idx="1">
                    <c:v>(259)</c:v>
                  </c:pt>
                </c:lvl>
                <c:lvl>
                  <c:pt idx="0">
                    <c:v>男性総合職</c:v>
                  </c:pt>
                  <c:pt idx="1">
                    <c:v>女性総合職</c:v>
                  </c:pt>
                </c:lvl>
              </c:multiLvlStrCache>
            </c:multiLvlStrRef>
          </c:cat>
          <c:val>
            <c:numRef>
              <c:f>'26【Q24】'!$F$30:$F$31</c:f>
              <c:numCache>
                <c:formatCode>0.0_ </c:formatCode>
                <c:ptCount val="2"/>
                <c:pt idx="0">
                  <c:v>4.2372881355932197</c:v>
                </c:pt>
                <c:pt idx="1">
                  <c:v>6.9498069498069501</c:v>
                </c:pt>
              </c:numCache>
            </c:numRef>
          </c:val>
          <c:extLst>
            <c:ext xmlns:c16="http://schemas.microsoft.com/office/drawing/2014/chart" uri="{C3380CC4-5D6E-409C-BE32-E72D297353CC}">
              <c16:uniqueId val="{00000000-29F9-48B8-80D1-ED0FE64F3DE1}"/>
            </c:ext>
          </c:extLst>
        </c:ser>
        <c:ser>
          <c:idx val="1"/>
          <c:order val="1"/>
          <c:tx>
            <c:strRef>
              <c:f>'26【Q24】'!$G$28</c:f>
              <c:strCache>
                <c:ptCount val="1"/>
                <c:pt idx="0">
                  <c:v>ややそう思う</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'26【Q24】'!$C$30:$I$31</c:f>
              <c:multiLvlStrCache>
                <c:ptCount val="2"/>
                <c:lvl>
                  <c:pt idx="0">
                    <c:v>18.6 </c:v>
                  </c:pt>
                  <c:pt idx="1">
                    <c:v>21.6 </c:v>
                  </c:pt>
                </c:lvl>
                <c:lvl>
                  <c:pt idx="0">
                    <c:v>56.8 </c:v>
                  </c:pt>
                  <c:pt idx="1">
                    <c:v>40.9 </c:v>
                  </c:pt>
                </c:lvl>
                <c:lvl>
                  <c:pt idx="0">
                    <c:v>20.3 </c:v>
                  </c:pt>
                  <c:pt idx="1">
                    <c:v>30.5 </c:v>
                  </c:pt>
                </c:lvl>
                <c:lvl>
                  <c:pt idx="0">
                    <c:v>4.2 </c:v>
                  </c:pt>
                  <c:pt idx="1">
                    <c:v>6.9 </c:v>
                  </c:pt>
                </c:lvl>
                <c:lvl>
                  <c:pt idx="0">
                    <c:v>(236)</c:v>
                  </c:pt>
                  <c:pt idx="1">
                    <c:v>(259)</c:v>
                  </c:pt>
                </c:lvl>
                <c:lvl>
                  <c:pt idx="0">
                    <c:v>男性総合職</c:v>
                  </c:pt>
                  <c:pt idx="1">
                    <c:v>女性総合職</c:v>
                  </c:pt>
                </c:lvl>
              </c:multiLvlStrCache>
            </c:multiLvlStrRef>
          </c:cat>
          <c:val>
            <c:numRef>
              <c:f>'26【Q24】'!$G$30:$G$31</c:f>
              <c:numCache>
                <c:formatCode>0.0_);[Red]\(0.0\)</c:formatCode>
                <c:ptCount val="2"/>
                <c:pt idx="0">
                  <c:v>20.33898305084746</c:v>
                </c:pt>
                <c:pt idx="1">
                  <c:v>30.501930501930502</c:v>
                </c:pt>
              </c:numCache>
            </c:numRef>
          </c:val>
          <c:extLst>
            <c:ext xmlns:c16="http://schemas.microsoft.com/office/drawing/2014/chart" uri="{C3380CC4-5D6E-409C-BE32-E72D297353CC}">
              <c16:uniqueId val="{00000001-29F9-48B8-80D1-ED0FE64F3DE1}"/>
            </c:ext>
          </c:extLst>
        </c:ser>
        <c:ser>
          <c:idx val="2"/>
          <c:order val="2"/>
          <c:tx>
            <c:strRef>
              <c:f>'26【Q24】'!$H$28</c:f>
              <c:strCache>
                <c:ptCount val="1"/>
                <c:pt idx="0">
                  <c:v>あまりそう思わない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'26【Q24】'!$C$30:$I$31</c:f>
              <c:multiLvlStrCache>
                <c:ptCount val="2"/>
                <c:lvl>
                  <c:pt idx="0">
                    <c:v>18.6 </c:v>
                  </c:pt>
                  <c:pt idx="1">
                    <c:v>21.6 </c:v>
                  </c:pt>
                </c:lvl>
                <c:lvl>
                  <c:pt idx="0">
                    <c:v>56.8 </c:v>
                  </c:pt>
                  <c:pt idx="1">
                    <c:v>40.9 </c:v>
                  </c:pt>
                </c:lvl>
                <c:lvl>
                  <c:pt idx="0">
                    <c:v>20.3 </c:v>
                  </c:pt>
                  <c:pt idx="1">
                    <c:v>30.5 </c:v>
                  </c:pt>
                </c:lvl>
                <c:lvl>
                  <c:pt idx="0">
                    <c:v>4.2 </c:v>
                  </c:pt>
                  <c:pt idx="1">
                    <c:v>6.9 </c:v>
                  </c:pt>
                </c:lvl>
                <c:lvl>
                  <c:pt idx="0">
                    <c:v>(236)</c:v>
                  </c:pt>
                  <c:pt idx="1">
                    <c:v>(259)</c:v>
                  </c:pt>
                </c:lvl>
                <c:lvl>
                  <c:pt idx="0">
                    <c:v>男性総合職</c:v>
                  </c:pt>
                  <c:pt idx="1">
                    <c:v>女性総合職</c:v>
                  </c:pt>
                </c:lvl>
              </c:multiLvlStrCache>
            </c:multiLvlStrRef>
          </c:cat>
          <c:val>
            <c:numRef>
              <c:f>'26【Q24】'!$H$30:$H$31</c:f>
              <c:numCache>
                <c:formatCode>0.0_);[Red]\(0.0\)</c:formatCode>
                <c:ptCount val="2"/>
                <c:pt idx="0">
                  <c:v>56.779661016949156</c:v>
                </c:pt>
                <c:pt idx="1">
                  <c:v>40.926640926640928</c:v>
                </c:pt>
              </c:numCache>
            </c:numRef>
          </c:val>
          <c:extLst>
            <c:ext xmlns:c16="http://schemas.microsoft.com/office/drawing/2014/chart" uri="{C3380CC4-5D6E-409C-BE32-E72D297353CC}">
              <c16:uniqueId val="{00000002-29F9-48B8-80D1-ED0FE64F3DE1}"/>
            </c:ext>
          </c:extLst>
        </c:ser>
        <c:ser>
          <c:idx val="3"/>
          <c:order val="3"/>
          <c:tx>
            <c:strRef>
              <c:f>'26【Q24】'!$I$28</c:f>
              <c:strCache>
                <c:ptCount val="1"/>
                <c:pt idx="0">
                  <c:v>そう思わない</c:v>
                </c:pt>
              </c:strCache>
            </c:strRef>
          </c:tx>
          <c:spPr>
            <a:pattFill prst="pct20">
              <a:fgClr>
                <a:srgbClr val="5B9BD5">
                  <a:lumMod val="75000"/>
                </a:srgbClr>
              </a:fgClr>
              <a:bgClr>
                <a:sysClr val="window" lastClr="FFFFFF"/>
              </a:bgClr>
            </a:patt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'26【Q24】'!$C$30:$I$31</c:f>
              <c:multiLvlStrCache>
                <c:ptCount val="2"/>
                <c:lvl>
                  <c:pt idx="0">
                    <c:v>18.6 </c:v>
                  </c:pt>
                  <c:pt idx="1">
                    <c:v>21.6 </c:v>
                  </c:pt>
                </c:lvl>
                <c:lvl>
                  <c:pt idx="0">
                    <c:v>56.8 </c:v>
                  </c:pt>
                  <c:pt idx="1">
                    <c:v>40.9 </c:v>
                  </c:pt>
                </c:lvl>
                <c:lvl>
                  <c:pt idx="0">
                    <c:v>20.3 </c:v>
                  </c:pt>
                  <c:pt idx="1">
                    <c:v>30.5 </c:v>
                  </c:pt>
                </c:lvl>
                <c:lvl>
                  <c:pt idx="0">
                    <c:v>4.2 </c:v>
                  </c:pt>
                  <c:pt idx="1">
                    <c:v>6.9 </c:v>
                  </c:pt>
                </c:lvl>
                <c:lvl>
                  <c:pt idx="0">
                    <c:v>(236)</c:v>
                  </c:pt>
                  <c:pt idx="1">
                    <c:v>(259)</c:v>
                  </c:pt>
                </c:lvl>
                <c:lvl>
                  <c:pt idx="0">
                    <c:v>男性総合職</c:v>
                  </c:pt>
                  <c:pt idx="1">
                    <c:v>女性総合職</c:v>
                  </c:pt>
                </c:lvl>
              </c:multiLvlStrCache>
            </c:multiLvlStrRef>
          </c:cat>
          <c:val>
            <c:numRef>
              <c:f>'26【Q24】'!$I$30:$I$31</c:f>
              <c:numCache>
                <c:formatCode>0.0_ </c:formatCode>
                <c:ptCount val="2"/>
                <c:pt idx="0">
                  <c:v>18.64406779661017</c:v>
                </c:pt>
                <c:pt idx="1">
                  <c:v>21.621621621621621</c:v>
                </c:pt>
              </c:numCache>
            </c:numRef>
          </c:val>
          <c:extLst>
            <c:ext xmlns:c16="http://schemas.microsoft.com/office/drawing/2014/chart" uri="{C3380CC4-5D6E-409C-BE32-E72D297353CC}">
              <c16:uniqueId val="{00000003-29F9-48B8-80D1-ED0FE64F3DE1}"/>
            </c:ext>
          </c:extLst>
        </c:ser>
        <c:dLbls>
          <c:showLegendKey val="0"/>
          <c:showVal val="0"/>
          <c:showCatName val="0"/>
          <c:showSerName val="0"/>
          <c:showPercent val="0"/>
          <c:showBubbleSize val="0"/>
        </c:dLbls>
        <c:gapWidth val="150"/>
        <c:overlap val="100"/>
        <c:axId val="416156192"/>
        <c:axId val="416160896"/>
      </c:barChart>
      <c:catAx>
        <c:axId val="416156192"/>
        <c:scaling>
          <c:orientation val="maxMin"/>
        </c:scaling>
        <c:delete val="1"/>
        <c:axPos val="l"/>
        <c:numFmt formatCode="General" sourceLinked="1"/>
        <c:majorTickMark val="none"/>
        <c:minorTickMark val="none"/>
        <c:tickLblPos val="nextTo"/>
        <c:crossAx val="416160896"/>
        <c:crosses val="autoZero"/>
        <c:auto val="1"/>
        <c:lblAlgn val="ctr"/>
        <c:lblOffset val="100"/>
        <c:noMultiLvlLbl val="0"/>
      </c:catAx>
      <c:valAx>
        <c:axId val="41616089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16156192"/>
        <c:crosses val="autoZero"/>
        <c:crossBetween val="between"/>
        <c:majorUnit val="0.2"/>
      </c:valAx>
      <c:spPr>
        <a:noFill/>
        <a:ln>
          <a:noFill/>
        </a:ln>
        <a:effectLst/>
      </c:spPr>
    </c:plotArea>
    <c:legend>
      <c:legendPos val="b"/>
      <c:layout>
        <c:manualLayout>
          <c:xMode val="edge"/>
          <c:yMode val="edge"/>
          <c:x val="1.5935185185185182E-3"/>
          <c:y val="0.83113288616700687"/>
          <c:w val="0.99840648148148148"/>
          <c:h val="0.1660441333722173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'1【Q25】'!$F$30:$I$30</c:f>
              <c:numCache>
                <c:formatCode>0.0_ </c:formatCode>
                <c:ptCount val="4"/>
                <c:pt idx="0">
                  <c:v>15.24822695035461</c:v>
                </c:pt>
                <c:pt idx="1">
                  <c:v>43.758865248226954</c:v>
                </c:pt>
                <c:pt idx="2">
                  <c:v>29.929078014184395</c:v>
                </c:pt>
                <c:pt idx="3">
                  <c:v>11.063829787234042</c:v>
                </c:pt>
              </c:numCache>
            </c:numRef>
          </c:val>
          <c:extLst>
            <c:ext xmlns:c16="http://schemas.microsoft.com/office/drawing/2014/chart" uri="{C3380CC4-5D6E-409C-BE32-E72D297353CC}">
              <c16:uniqueId val="{00000000-83E5-4561-8D08-88698457B035}"/>
            </c:ext>
          </c:extLst>
        </c:ser>
        <c:dLbls>
          <c:showLegendKey val="0"/>
          <c:showVal val="0"/>
          <c:showCatName val="0"/>
          <c:showSerName val="0"/>
          <c:showPercent val="0"/>
          <c:showBubbleSize val="0"/>
        </c:dLbls>
        <c:gapWidth val="60"/>
        <c:overlap val="-50"/>
        <c:axId val="411454312"/>
        <c:axId val="411455880"/>
      </c:barChart>
      <c:catAx>
        <c:axId val="411454312"/>
        <c:scaling>
          <c:orientation val="minMax"/>
        </c:scaling>
        <c:delete val="1"/>
        <c:axPos val="b"/>
        <c:numFmt formatCode="General" sourceLinked="1"/>
        <c:majorTickMark val="out"/>
        <c:minorTickMark val="none"/>
        <c:tickLblPos val="nextTo"/>
        <c:crossAx val="411455880"/>
        <c:crosses val="autoZero"/>
        <c:auto val="1"/>
        <c:lblAlgn val="ctr"/>
        <c:lblOffset val="100"/>
        <c:noMultiLvlLbl val="0"/>
      </c:catAx>
      <c:valAx>
        <c:axId val="411455880"/>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11454312"/>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63513826555157249"/>
          <c:w val="0.93756915578227862"/>
          <c:h val="0.28533683226687756"/>
        </c:manualLayout>
      </c:layout>
      <c:barChart>
        <c:barDir val="bar"/>
        <c:grouping val="percentStacked"/>
        <c:varyColors val="0"/>
        <c:ser>
          <c:idx val="0"/>
          <c:order val="0"/>
          <c:tx>
            <c:strRef>
              <c:f>'1【Q25】'!$F$28</c:f>
              <c:strCache>
                <c:ptCount val="1"/>
                <c:pt idx="0">
                  <c:v>大いに思っていた</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'1【Q25】'!$F$30:$F$32</c:f>
              <c:numCache>
                <c:formatCode>"▲"0.0_ </c:formatCode>
                <c:ptCount val="3"/>
                <c:pt idx="0" formatCode="0.0_ ">
                  <c:v>15.24822695035461</c:v>
                </c:pt>
                <c:pt idx="1">
                  <c:v>16.253802694480658</c:v>
                </c:pt>
                <c:pt idx="2" formatCode="&quot;▼&quot;0.0_ ">
                  <c:v>10.789980732177264</c:v>
                </c:pt>
              </c:numCache>
            </c:numRef>
          </c:val>
          <c:extLst>
            <c:ext xmlns:c16="http://schemas.microsoft.com/office/drawing/2014/chart" uri="{C3380CC4-5D6E-409C-BE32-E72D297353CC}">
              <c16:uniqueId val="{00000000-0E11-46EE-A961-9EF5BFB9B7DC}"/>
            </c:ext>
          </c:extLst>
        </c:ser>
        <c:ser>
          <c:idx val="1"/>
          <c:order val="1"/>
          <c:tx>
            <c:strRef>
              <c:f>'1【Q25】'!$G$28</c:f>
              <c:strCache>
                <c:ptCount val="1"/>
                <c:pt idx="0">
                  <c:v>やや思っていた</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'1【Q25】'!$G$30:$G$32</c:f>
              <c:numCache>
                <c:formatCode>"▲"0.0_ </c:formatCode>
                <c:ptCount val="3"/>
                <c:pt idx="0" formatCode="0.0_ ">
                  <c:v>43.758865248226954</c:v>
                </c:pt>
                <c:pt idx="1">
                  <c:v>46.197305519339416</c:v>
                </c:pt>
                <c:pt idx="2" formatCode="&quot;▼&quot;0.0_ ">
                  <c:v>32.947976878612714</c:v>
                </c:pt>
              </c:numCache>
            </c:numRef>
          </c:val>
          <c:extLst>
            <c:ext xmlns:c16="http://schemas.microsoft.com/office/drawing/2014/chart" uri="{C3380CC4-5D6E-409C-BE32-E72D297353CC}">
              <c16:uniqueId val="{00000001-0E11-46EE-A961-9EF5BFB9B7DC}"/>
            </c:ext>
          </c:extLst>
        </c:ser>
        <c:ser>
          <c:idx val="2"/>
          <c:order val="2"/>
          <c:tx>
            <c:strRef>
              <c:f>'1【Q25】'!$H$28</c:f>
              <c:strCache>
                <c:ptCount val="1"/>
                <c:pt idx="0">
                  <c:v>あまり思っていなかった</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'1【Q25】'!$H$30:$H$32</c:f>
              <c:numCache>
                <c:formatCode>"▼"0.0_ </c:formatCode>
                <c:ptCount val="3"/>
                <c:pt idx="0" formatCode="0.0_ ">
                  <c:v>29.929078014184395</c:v>
                </c:pt>
                <c:pt idx="1">
                  <c:v>28.378965667101259</c:v>
                </c:pt>
                <c:pt idx="2" formatCode="&quot;▲&quot;0.0_ ">
                  <c:v>36.801541425818883</c:v>
                </c:pt>
              </c:numCache>
            </c:numRef>
          </c:val>
          <c:extLst>
            <c:ext xmlns:c16="http://schemas.microsoft.com/office/drawing/2014/chart" uri="{C3380CC4-5D6E-409C-BE32-E72D297353CC}">
              <c16:uniqueId val="{00000002-0E11-46EE-A961-9EF5BFB9B7DC}"/>
            </c:ext>
          </c:extLst>
        </c:ser>
        <c:ser>
          <c:idx val="3"/>
          <c:order val="3"/>
          <c:tx>
            <c:strRef>
              <c:f>'1【Q25】'!$I$28</c:f>
              <c:strCache>
                <c:ptCount val="1"/>
                <c:pt idx="0">
                  <c:v>思っていなかった</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'1【Q25】'!$I$30:$I$32</c:f>
              <c:numCache>
                <c:formatCode>"▼"0.0_ </c:formatCode>
                <c:ptCount val="3"/>
                <c:pt idx="0" formatCode="0.0_ ">
                  <c:v>11.063829787234042</c:v>
                </c:pt>
                <c:pt idx="1">
                  <c:v>9.1699261190786618</c:v>
                </c:pt>
                <c:pt idx="2" formatCode="&quot;▲&quot;0.0_ ">
                  <c:v>19.460500963391137</c:v>
                </c:pt>
              </c:numCache>
            </c:numRef>
          </c:val>
          <c:extLst>
            <c:ext xmlns:c16="http://schemas.microsoft.com/office/drawing/2014/chart" uri="{C3380CC4-5D6E-409C-BE32-E72D297353CC}">
              <c16:uniqueId val="{00000003-0E11-46EE-A961-9EF5BFB9B7DC}"/>
            </c:ext>
          </c:extLst>
        </c:ser>
        <c:dLbls>
          <c:showLegendKey val="0"/>
          <c:showVal val="0"/>
          <c:showCatName val="0"/>
          <c:showSerName val="0"/>
          <c:showPercent val="0"/>
          <c:showBubbleSize val="0"/>
        </c:dLbls>
        <c:gapWidth val="30"/>
        <c:overlap val="100"/>
        <c:axId val="412239976"/>
        <c:axId val="412239192"/>
      </c:barChart>
      <c:catAx>
        <c:axId val="412239976"/>
        <c:scaling>
          <c:orientation val="maxMin"/>
        </c:scaling>
        <c:delete val="1"/>
        <c:axPos val="l"/>
        <c:majorTickMark val="out"/>
        <c:minorTickMark val="none"/>
        <c:tickLblPos val="nextTo"/>
        <c:crossAx val="412239192"/>
        <c:crosses val="autoZero"/>
        <c:auto val="1"/>
        <c:lblAlgn val="ctr"/>
        <c:lblOffset val="100"/>
        <c:tickLblSkip val="3"/>
        <c:tickMarkSkip val="1"/>
        <c:noMultiLvlLbl val="0"/>
      </c:catAx>
      <c:valAx>
        <c:axId val="412239192"/>
        <c:scaling>
          <c:orientation val="minMax"/>
          <c:min val="0"/>
        </c:scaling>
        <c:delete val="1"/>
        <c:axPos val="t"/>
        <c:numFmt formatCode="0%" sourceLinked="1"/>
        <c:majorTickMark val="out"/>
        <c:minorTickMark val="none"/>
        <c:tickLblPos val="nextTo"/>
        <c:crossAx val="412239976"/>
        <c:crossesAt val="1"/>
        <c:crossBetween val="between"/>
      </c:valAx>
      <c:spPr>
        <a:noFill/>
        <a:ln w="25400">
          <a:noFill/>
        </a:ln>
      </c:spPr>
    </c:plotArea>
    <c:legend>
      <c:legendPos val="t"/>
      <c:layout>
        <c:manualLayout>
          <c:xMode val="edge"/>
          <c:yMode val="edge"/>
          <c:x val="0.15454884774686242"/>
          <c:y val="0.41884983876679899"/>
          <c:w val="0.65274476580226426"/>
          <c:h val="0.14642376672292942"/>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2311111111111111"/>
          <c:w val="0.93756915578227862"/>
          <c:h val="0.6"/>
        </c:manualLayout>
      </c:layout>
      <c:barChart>
        <c:barDir val="bar"/>
        <c:grouping val="percentStacked"/>
        <c:varyColors val="0"/>
        <c:ser>
          <c:idx val="0"/>
          <c:order val="0"/>
          <c:tx>
            <c:strRef>
              <c:f>'1【Q25】'!$F$28</c:f>
              <c:strCache>
                <c:ptCount val="1"/>
                <c:pt idx="0">
                  <c:v>大いに思っていた</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'1【Q25】'!$F$33:$F$35</c:f>
              <c:numCache>
                <c:formatCode>0.0_ </c:formatCode>
                <c:ptCount val="3"/>
                <c:pt idx="0">
                  <c:v>8.898305084745763</c:v>
                </c:pt>
                <c:pt idx="1">
                  <c:v>9.0909090909090917</c:v>
                </c:pt>
                <c:pt idx="2">
                  <c:v>7.8947368421052628</c:v>
                </c:pt>
              </c:numCache>
            </c:numRef>
          </c:val>
          <c:extLst>
            <c:ext xmlns:c16="http://schemas.microsoft.com/office/drawing/2014/chart" uri="{C3380CC4-5D6E-409C-BE32-E72D297353CC}">
              <c16:uniqueId val="{00000000-2EEC-4F86-A568-6849D61449DF}"/>
            </c:ext>
          </c:extLst>
        </c:ser>
        <c:ser>
          <c:idx val="1"/>
          <c:order val="1"/>
          <c:tx>
            <c:strRef>
              <c:f>'1【Q25】'!$G$28</c:f>
              <c:strCache>
                <c:ptCount val="1"/>
                <c:pt idx="0">
                  <c:v>やや思っていた</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'1【Q25】'!$G$33:$G$35</c:f>
              <c:numCache>
                <c:formatCode>0.0_ </c:formatCode>
                <c:ptCount val="3"/>
                <c:pt idx="0">
                  <c:v>38.135593220338983</c:v>
                </c:pt>
                <c:pt idx="1">
                  <c:v>39.898989898989903</c:v>
                </c:pt>
                <c:pt idx="2">
                  <c:v>28.947368421052634</c:v>
                </c:pt>
              </c:numCache>
            </c:numRef>
          </c:val>
          <c:extLst>
            <c:ext xmlns:c16="http://schemas.microsoft.com/office/drawing/2014/chart" uri="{C3380CC4-5D6E-409C-BE32-E72D297353CC}">
              <c16:uniqueId val="{00000001-2EEC-4F86-A568-6849D61449DF}"/>
            </c:ext>
          </c:extLst>
        </c:ser>
        <c:ser>
          <c:idx val="2"/>
          <c:order val="2"/>
          <c:tx>
            <c:strRef>
              <c:f>'1【Q25】'!$H$28</c:f>
              <c:strCache>
                <c:ptCount val="1"/>
                <c:pt idx="0">
                  <c:v>あまり思っていなかった</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'1【Q25】'!$H$33:$H$35</c:f>
              <c:numCache>
                <c:formatCode>0.0_ </c:formatCode>
                <c:ptCount val="3"/>
                <c:pt idx="0">
                  <c:v>36.440677966101696</c:v>
                </c:pt>
                <c:pt idx="1">
                  <c:v>35.353535353535356</c:v>
                </c:pt>
                <c:pt idx="2">
                  <c:v>42.105263157894733</c:v>
                </c:pt>
              </c:numCache>
            </c:numRef>
          </c:val>
          <c:extLst>
            <c:ext xmlns:c16="http://schemas.microsoft.com/office/drawing/2014/chart" uri="{C3380CC4-5D6E-409C-BE32-E72D297353CC}">
              <c16:uniqueId val="{00000002-2EEC-4F86-A568-6849D61449DF}"/>
            </c:ext>
          </c:extLst>
        </c:ser>
        <c:ser>
          <c:idx val="3"/>
          <c:order val="3"/>
          <c:tx>
            <c:strRef>
              <c:f>'1【Q25】'!$I$28</c:f>
              <c:strCache>
                <c:ptCount val="1"/>
                <c:pt idx="0">
                  <c:v>思っていなかった</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'1【Q25】'!$I$33:$I$35</c:f>
              <c:numCache>
                <c:formatCode>0.0_ </c:formatCode>
                <c:ptCount val="3"/>
                <c:pt idx="0">
                  <c:v>16.525423728813561</c:v>
                </c:pt>
                <c:pt idx="1">
                  <c:v>15.656565656565657</c:v>
                </c:pt>
                <c:pt idx="2">
                  <c:v>21.052631578947366</c:v>
                </c:pt>
              </c:numCache>
            </c:numRef>
          </c:val>
          <c:extLst>
            <c:ext xmlns:c16="http://schemas.microsoft.com/office/drawing/2014/chart" uri="{C3380CC4-5D6E-409C-BE32-E72D297353CC}">
              <c16:uniqueId val="{00000003-2EEC-4F86-A568-6849D61449DF}"/>
            </c:ext>
          </c:extLst>
        </c:ser>
        <c:dLbls>
          <c:showLegendKey val="0"/>
          <c:showVal val="0"/>
          <c:showCatName val="0"/>
          <c:showSerName val="0"/>
          <c:showPercent val="0"/>
          <c:showBubbleSize val="0"/>
        </c:dLbls>
        <c:gapWidth val="30"/>
        <c:overlap val="100"/>
        <c:axId val="412241544"/>
        <c:axId val="412240760"/>
      </c:barChart>
      <c:catAx>
        <c:axId val="412241544"/>
        <c:scaling>
          <c:orientation val="maxMin"/>
        </c:scaling>
        <c:delete val="1"/>
        <c:axPos val="l"/>
        <c:majorTickMark val="out"/>
        <c:minorTickMark val="none"/>
        <c:tickLblPos val="nextTo"/>
        <c:crossAx val="412240760"/>
        <c:crosses val="autoZero"/>
        <c:auto val="1"/>
        <c:lblAlgn val="ctr"/>
        <c:lblOffset val="100"/>
        <c:tickLblSkip val="3"/>
        <c:tickMarkSkip val="1"/>
        <c:noMultiLvlLbl val="0"/>
      </c:catAx>
      <c:valAx>
        <c:axId val="412240760"/>
        <c:scaling>
          <c:orientation val="minMax"/>
          <c:min val="0"/>
        </c:scaling>
        <c:delete val="1"/>
        <c:axPos val="t"/>
        <c:numFmt formatCode="0%" sourceLinked="1"/>
        <c:majorTickMark val="out"/>
        <c:minorTickMark val="none"/>
        <c:tickLblPos val="nextTo"/>
        <c:crossAx val="412241544"/>
        <c:crossesAt val="1"/>
        <c:crossBetween val="between"/>
      </c:valAx>
      <c:spPr>
        <a:noFill/>
        <a:ln w="25400">
          <a:noFill/>
        </a:ln>
      </c:spPr>
    </c:plotArea>
    <c:plotVisOnly val="1"/>
    <c:dispBlanksAs val="gap"/>
    <c:showDLblsOverMax val="0"/>
  </c:chart>
  <c:spPr>
    <a:noFill/>
    <a:ln w="25400">
      <a:noFill/>
    </a:ln>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2311111111111111"/>
          <c:w val="0.93756915578227862"/>
          <c:h val="0.6"/>
        </c:manualLayout>
      </c:layout>
      <c:barChart>
        <c:barDir val="bar"/>
        <c:grouping val="percentStacked"/>
        <c:varyColors val="0"/>
        <c:ser>
          <c:idx val="0"/>
          <c:order val="0"/>
          <c:tx>
            <c:strRef>
              <c:f>'1【Q25】'!$F$28</c:f>
              <c:strCache>
                <c:ptCount val="1"/>
                <c:pt idx="0">
                  <c:v>大いに思っていた</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'1【Q25】'!$F$36:$F$38</c:f>
              <c:numCache>
                <c:formatCode>0.0_ </c:formatCode>
                <c:ptCount val="3"/>
                <c:pt idx="0">
                  <c:v>18.918918918918919</c:v>
                </c:pt>
                <c:pt idx="1">
                  <c:v>21.243523316062177</c:v>
                </c:pt>
                <c:pt idx="2">
                  <c:v>12.121212121212121</c:v>
                </c:pt>
              </c:numCache>
            </c:numRef>
          </c:val>
          <c:extLst>
            <c:ext xmlns:c16="http://schemas.microsoft.com/office/drawing/2014/chart" uri="{C3380CC4-5D6E-409C-BE32-E72D297353CC}">
              <c16:uniqueId val="{00000000-A520-4EC2-8BE9-EE6D5F8DE01B}"/>
            </c:ext>
          </c:extLst>
        </c:ser>
        <c:ser>
          <c:idx val="1"/>
          <c:order val="1"/>
          <c:tx>
            <c:strRef>
              <c:f>'1【Q25】'!$G$28</c:f>
              <c:strCache>
                <c:ptCount val="1"/>
                <c:pt idx="0">
                  <c:v>やや思っていた</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'1【Q25】'!$G$36:$G$38</c:f>
              <c:numCache>
                <c:formatCode>"∴"0.0_ </c:formatCode>
                <c:ptCount val="3"/>
                <c:pt idx="0" formatCode="0.0_ ">
                  <c:v>41.698841698841697</c:v>
                </c:pt>
                <c:pt idx="1">
                  <c:v>45.595854922279791</c:v>
                </c:pt>
                <c:pt idx="2" formatCode="&quot;▽&quot;0.0_ ">
                  <c:v>30.303030303030305</c:v>
                </c:pt>
              </c:numCache>
            </c:numRef>
          </c:val>
          <c:extLst>
            <c:ext xmlns:c16="http://schemas.microsoft.com/office/drawing/2014/chart" uri="{C3380CC4-5D6E-409C-BE32-E72D297353CC}">
              <c16:uniqueId val="{00000001-A520-4EC2-8BE9-EE6D5F8DE01B}"/>
            </c:ext>
          </c:extLst>
        </c:ser>
        <c:ser>
          <c:idx val="2"/>
          <c:order val="2"/>
          <c:tx>
            <c:strRef>
              <c:f>'1【Q25】'!$H$28</c:f>
              <c:strCache>
                <c:ptCount val="1"/>
                <c:pt idx="0">
                  <c:v>あまり思っていなかった</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'1【Q25】'!$H$36:$H$38</c:f>
              <c:numCache>
                <c:formatCode>"▼"0.0_ </c:formatCode>
                <c:ptCount val="3"/>
                <c:pt idx="0" formatCode="0.0_ ">
                  <c:v>26.640926640926644</c:v>
                </c:pt>
                <c:pt idx="1">
                  <c:v>21.761658031088082</c:v>
                </c:pt>
                <c:pt idx="2" formatCode="&quot;▲&quot;0.0_ ">
                  <c:v>40.909090909090914</c:v>
                </c:pt>
              </c:numCache>
            </c:numRef>
          </c:val>
          <c:extLst>
            <c:ext xmlns:c16="http://schemas.microsoft.com/office/drawing/2014/chart" uri="{C3380CC4-5D6E-409C-BE32-E72D297353CC}">
              <c16:uniqueId val="{00000002-A520-4EC2-8BE9-EE6D5F8DE01B}"/>
            </c:ext>
          </c:extLst>
        </c:ser>
        <c:ser>
          <c:idx val="3"/>
          <c:order val="3"/>
          <c:tx>
            <c:strRef>
              <c:f>'1【Q25】'!$I$28</c:f>
              <c:strCache>
                <c:ptCount val="1"/>
                <c:pt idx="0">
                  <c:v>思っていなかった</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'1【Q25】'!$I$36:$I$38</c:f>
              <c:numCache>
                <c:formatCode>0.0_ </c:formatCode>
                <c:ptCount val="3"/>
                <c:pt idx="0">
                  <c:v>12.741312741312742</c:v>
                </c:pt>
                <c:pt idx="1">
                  <c:v>11.398963730569948</c:v>
                </c:pt>
                <c:pt idx="2">
                  <c:v>16.666666666666664</c:v>
                </c:pt>
              </c:numCache>
            </c:numRef>
          </c:val>
          <c:extLst>
            <c:ext xmlns:c16="http://schemas.microsoft.com/office/drawing/2014/chart" uri="{C3380CC4-5D6E-409C-BE32-E72D297353CC}">
              <c16:uniqueId val="{00000003-A520-4EC2-8BE9-EE6D5F8DE01B}"/>
            </c:ext>
          </c:extLst>
        </c:ser>
        <c:dLbls>
          <c:showLegendKey val="0"/>
          <c:showVal val="0"/>
          <c:showCatName val="0"/>
          <c:showSerName val="0"/>
          <c:showPercent val="0"/>
          <c:showBubbleSize val="0"/>
        </c:dLbls>
        <c:gapWidth val="30"/>
        <c:overlap val="100"/>
        <c:axId val="412240368"/>
        <c:axId val="412241152"/>
      </c:barChart>
      <c:catAx>
        <c:axId val="412240368"/>
        <c:scaling>
          <c:orientation val="maxMin"/>
        </c:scaling>
        <c:delete val="1"/>
        <c:axPos val="l"/>
        <c:majorTickMark val="out"/>
        <c:minorTickMark val="none"/>
        <c:tickLblPos val="nextTo"/>
        <c:crossAx val="412241152"/>
        <c:crosses val="autoZero"/>
        <c:auto val="1"/>
        <c:lblAlgn val="ctr"/>
        <c:lblOffset val="100"/>
        <c:tickLblSkip val="3"/>
        <c:tickMarkSkip val="1"/>
        <c:noMultiLvlLbl val="0"/>
      </c:catAx>
      <c:valAx>
        <c:axId val="412241152"/>
        <c:scaling>
          <c:orientation val="minMax"/>
          <c:min val="0"/>
        </c:scaling>
        <c:delete val="1"/>
        <c:axPos val="t"/>
        <c:numFmt formatCode="0%" sourceLinked="1"/>
        <c:majorTickMark val="out"/>
        <c:minorTickMark val="none"/>
        <c:tickLblPos val="nextTo"/>
        <c:crossAx val="412240368"/>
        <c:crossesAt val="1"/>
        <c:crossBetween val="between"/>
      </c:valAx>
      <c:spPr>
        <a:noFill/>
        <a:ln w="25400">
          <a:noFill/>
        </a:ln>
      </c:spPr>
    </c:plotArea>
    <c:plotVisOnly val="1"/>
    <c:dispBlanksAs val="gap"/>
    <c:showDLblsOverMax val="0"/>
  </c:chart>
  <c:spPr>
    <a:noFill/>
    <a:ln w="25400">
      <a:noFill/>
    </a:ln>
  </c:sp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1391018518518519"/>
          <c:y val="7.8472173693882985E-2"/>
          <c:w val="0.55081203703703696"/>
          <c:h val="0.81375532055865796"/>
        </c:manualLayout>
      </c:layout>
      <c:barChart>
        <c:barDir val="bar"/>
        <c:grouping val="percentStacked"/>
        <c:varyColors val="0"/>
        <c:ser>
          <c:idx val="0"/>
          <c:order val="0"/>
          <c:tx>
            <c:strRef>
              <c:f>'1【Q25】'!$F$40</c:f>
              <c:strCache>
                <c:ptCount val="1"/>
                <c:pt idx="0">
                  <c:v>大いに思っていた</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'1【Q25】'!$E$41:$E$47</c:f>
              <c:strCache>
                <c:ptCount val="7"/>
                <c:pt idx="0">
                  <c:v>男性総合職　全体(n=236)</c:v>
                </c:pt>
                <c:pt idx="1">
                  <c:v>男性_総合職 経験あり(n=198)</c:v>
                </c:pt>
                <c:pt idx="2">
                  <c:v>経験なし(n=38)</c:v>
                </c:pt>
                <c:pt idx="4">
                  <c:v>女性総合職　全体(n=259)</c:v>
                </c:pt>
                <c:pt idx="5">
                  <c:v>女性_総合職 経験あり(n=193)</c:v>
                </c:pt>
                <c:pt idx="6">
                  <c:v>経験なし(n=66)</c:v>
                </c:pt>
              </c:strCache>
            </c:strRef>
          </c:cat>
          <c:val>
            <c:numRef>
              <c:f>'1【Q25】'!$F$41:$F$47</c:f>
              <c:numCache>
                <c:formatCode>0.0_ </c:formatCode>
                <c:ptCount val="7"/>
                <c:pt idx="0">
                  <c:v>8.898305084745763</c:v>
                </c:pt>
                <c:pt idx="1">
                  <c:v>9.0909090909090917</c:v>
                </c:pt>
                <c:pt idx="2">
                  <c:v>7.8947368421052628</c:v>
                </c:pt>
                <c:pt idx="4">
                  <c:v>18.918918918918919</c:v>
                </c:pt>
                <c:pt idx="5">
                  <c:v>21.243523316062177</c:v>
                </c:pt>
                <c:pt idx="6">
                  <c:v>12.121212121212121</c:v>
                </c:pt>
              </c:numCache>
            </c:numRef>
          </c:val>
          <c:extLst>
            <c:ext xmlns:c16="http://schemas.microsoft.com/office/drawing/2014/chart" uri="{C3380CC4-5D6E-409C-BE32-E72D297353CC}">
              <c16:uniqueId val="{00000000-659F-446A-ACA3-A35EF9D2195A}"/>
            </c:ext>
          </c:extLst>
        </c:ser>
        <c:ser>
          <c:idx val="1"/>
          <c:order val="1"/>
          <c:tx>
            <c:strRef>
              <c:f>'1【Q25】'!$G$40</c:f>
              <c:strCache>
                <c:ptCount val="1"/>
                <c:pt idx="0">
                  <c:v>やや思っていた</c:v>
                </c:pt>
              </c:strCache>
            </c:strRef>
          </c:tx>
          <c:spPr>
            <a:solidFill>
              <a:schemeClr val="accent1">
                <a:lumMod val="20000"/>
                <a:lumOff val="80000"/>
              </a:schemeClr>
            </a:solidFill>
            <a:ln>
              <a:solidFill>
                <a:schemeClr val="accent1"/>
              </a:solidFill>
            </a:ln>
            <a:effectLst/>
          </c:spPr>
          <c:invertIfNegative val="0"/>
          <c:dLbls>
            <c:dLbl>
              <c:idx val="2"/>
              <c:layout>
                <c:manualLayout>
                  <c:x val="0"/>
                  <c:y val="-3.4358830879762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59F-446A-ACA3-A35EF9D2195A}"/>
                </c:ext>
              </c:extLst>
            </c:dLbl>
            <c:dLbl>
              <c:idx val="4"/>
              <c:layout>
                <c:manualLayout>
                  <c:x val="6.2507208279973343E-3"/>
                  <c:y val="8.117537615316386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59F-446A-ACA3-A35EF9D2195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'1【Q25】'!$E$41:$E$47</c:f>
              <c:strCache>
                <c:ptCount val="7"/>
                <c:pt idx="0">
                  <c:v>男性総合職　全体(n=236)</c:v>
                </c:pt>
                <c:pt idx="1">
                  <c:v>男性_総合職 経験あり(n=198)</c:v>
                </c:pt>
                <c:pt idx="2">
                  <c:v>経験なし(n=38)</c:v>
                </c:pt>
                <c:pt idx="4">
                  <c:v>女性総合職　全体(n=259)</c:v>
                </c:pt>
                <c:pt idx="5">
                  <c:v>女性_総合職 経験あり(n=193)</c:v>
                </c:pt>
                <c:pt idx="6">
                  <c:v>経験なし(n=66)</c:v>
                </c:pt>
              </c:strCache>
            </c:strRef>
          </c:cat>
          <c:val>
            <c:numRef>
              <c:f>'1【Q25】'!$G$41:$G$47</c:f>
              <c:numCache>
                <c:formatCode>0.0_ </c:formatCode>
                <c:ptCount val="7"/>
                <c:pt idx="0">
                  <c:v>38.135593220338983</c:v>
                </c:pt>
                <c:pt idx="1">
                  <c:v>39.898989898989903</c:v>
                </c:pt>
                <c:pt idx="2">
                  <c:v>28.947368421052634</c:v>
                </c:pt>
                <c:pt idx="4">
                  <c:v>41.698841698841697</c:v>
                </c:pt>
                <c:pt idx="5">
                  <c:v>45.595854922279791</c:v>
                </c:pt>
                <c:pt idx="6">
                  <c:v>30.303030303030305</c:v>
                </c:pt>
              </c:numCache>
            </c:numRef>
          </c:val>
          <c:extLst>
            <c:ext xmlns:c16="http://schemas.microsoft.com/office/drawing/2014/chart" uri="{C3380CC4-5D6E-409C-BE32-E72D297353CC}">
              <c16:uniqueId val="{00000003-659F-446A-ACA3-A35EF9D2195A}"/>
            </c:ext>
          </c:extLst>
        </c:ser>
        <c:ser>
          <c:idx val="2"/>
          <c:order val="2"/>
          <c:tx>
            <c:strRef>
              <c:f>'1【Q25】'!$H$40</c:f>
              <c:strCache>
                <c:ptCount val="1"/>
                <c:pt idx="0">
                  <c:v>あまり思っていなかった</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'1【Q25】'!$E$41:$E$47</c:f>
              <c:strCache>
                <c:ptCount val="7"/>
                <c:pt idx="0">
                  <c:v>男性総合職　全体(n=236)</c:v>
                </c:pt>
                <c:pt idx="1">
                  <c:v>男性_総合職 経験あり(n=198)</c:v>
                </c:pt>
                <c:pt idx="2">
                  <c:v>経験なし(n=38)</c:v>
                </c:pt>
                <c:pt idx="4">
                  <c:v>女性総合職　全体(n=259)</c:v>
                </c:pt>
                <c:pt idx="5">
                  <c:v>女性_総合職 経験あり(n=193)</c:v>
                </c:pt>
                <c:pt idx="6">
                  <c:v>経験なし(n=66)</c:v>
                </c:pt>
              </c:strCache>
            </c:strRef>
          </c:cat>
          <c:val>
            <c:numRef>
              <c:f>'1【Q25】'!$H$41:$H$47</c:f>
              <c:numCache>
                <c:formatCode>0.0_ </c:formatCode>
                <c:ptCount val="7"/>
                <c:pt idx="0">
                  <c:v>36.440677966101696</c:v>
                </c:pt>
                <c:pt idx="1">
                  <c:v>35.353535353535356</c:v>
                </c:pt>
                <c:pt idx="2">
                  <c:v>42.105263157894733</c:v>
                </c:pt>
                <c:pt idx="4">
                  <c:v>26.640926640926644</c:v>
                </c:pt>
                <c:pt idx="5">
                  <c:v>21.761658031088082</c:v>
                </c:pt>
                <c:pt idx="6">
                  <c:v>40.909090909090914</c:v>
                </c:pt>
              </c:numCache>
            </c:numRef>
          </c:val>
          <c:extLst>
            <c:ext xmlns:c16="http://schemas.microsoft.com/office/drawing/2014/chart" uri="{C3380CC4-5D6E-409C-BE32-E72D297353CC}">
              <c16:uniqueId val="{00000004-659F-446A-ACA3-A35EF9D2195A}"/>
            </c:ext>
          </c:extLst>
        </c:ser>
        <c:ser>
          <c:idx val="3"/>
          <c:order val="3"/>
          <c:tx>
            <c:strRef>
              <c:f>'1【Q25】'!$I$40</c:f>
              <c:strCache>
                <c:ptCount val="1"/>
                <c:pt idx="0">
                  <c:v>思っていなかった</c:v>
                </c:pt>
              </c:strCache>
            </c:strRef>
          </c:tx>
          <c:spPr>
            <a:pattFill prst="pct20">
              <a:fgClr>
                <a:srgbClr val="5B9BD5"/>
              </a:fgClr>
              <a:bgClr>
                <a:sysClr val="window" lastClr="FFFFFF"/>
              </a:bgClr>
            </a:patt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'1【Q25】'!$E$41:$E$47</c:f>
              <c:strCache>
                <c:ptCount val="7"/>
                <c:pt idx="0">
                  <c:v>男性総合職　全体(n=236)</c:v>
                </c:pt>
                <c:pt idx="1">
                  <c:v>男性_総合職 経験あり(n=198)</c:v>
                </c:pt>
                <c:pt idx="2">
                  <c:v>経験なし(n=38)</c:v>
                </c:pt>
                <c:pt idx="4">
                  <c:v>女性総合職　全体(n=259)</c:v>
                </c:pt>
                <c:pt idx="5">
                  <c:v>女性_総合職 経験あり(n=193)</c:v>
                </c:pt>
                <c:pt idx="6">
                  <c:v>経験なし(n=66)</c:v>
                </c:pt>
              </c:strCache>
            </c:strRef>
          </c:cat>
          <c:val>
            <c:numRef>
              <c:f>'1【Q25】'!$I$41:$I$47</c:f>
              <c:numCache>
                <c:formatCode>0.0_ </c:formatCode>
                <c:ptCount val="7"/>
                <c:pt idx="0">
                  <c:v>16.525423728813561</c:v>
                </c:pt>
                <c:pt idx="1">
                  <c:v>15.656565656565657</c:v>
                </c:pt>
                <c:pt idx="2">
                  <c:v>21.052631578947366</c:v>
                </c:pt>
                <c:pt idx="4">
                  <c:v>12.741312741312742</c:v>
                </c:pt>
                <c:pt idx="5">
                  <c:v>11.398963730569948</c:v>
                </c:pt>
                <c:pt idx="6">
                  <c:v>16.666666666666664</c:v>
                </c:pt>
              </c:numCache>
            </c:numRef>
          </c:val>
          <c:extLst>
            <c:ext xmlns:c16="http://schemas.microsoft.com/office/drawing/2014/chart" uri="{C3380CC4-5D6E-409C-BE32-E72D297353CC}">
              <c16:uniqueId val="{00000005-659F-446A-ACA3-A35EF9D2195A}"/>
            </c:ext>
          </c:extLst>
        </c:ser>
        <c:dLbls>
          <c:showLegendKey val="0"/>
          <c:showVal val="0"/>
          <c:showCatName val="0"/>
          <c:showSerName val="0"/>
          <c:showPercent val="0"/>
          <c:showBubbleSize val="0"/>
        </c:dLbls>
        <c:gapWidth val="150"/>
        <c:overlap val="100"/>
        <c:axId val="412226648"/>
        <c:axId val="412236840"/>
      </c:barChart>
      <c:catAx>
        <c:axId val="41222664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12236840"/>
        <c:crosses val="autoZero"/>
        <c:auto val="1"/>
        <c:lblAlgn val="ctr"/>
        <c:lblOffset val="100"/>
        <c:noMultiLvlLbl val="0"/>
      </c:catAx>
      <c:valAx>
        <c:axId val="41223684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12226648"/>
        <c:crosses val="autoZero"/>
        <c:crossBetween val="between"/>
        <c:majorUnit val="0.2"/>
      </c:valAx>
      <c:spPr>
        <a:noFill/>
        <a:ln>
          <a:noFill/>
        </a:ln>
        <a:effectLst/>
      </c:spPr>
    </c:plotArea>
    <c:legend>
      <c:legendPos val="b"/>
      <c:layout>
        <c:manualLayout>
          <c:xMode val="edge"/>
          <c:yMode val="edge"/>
          <c:x val="0.11918611111111112"/>
          <c:y val="0.91569208786978551"/>
          <c:w val="0.85964722222222223"/>
          <c:h val="7.872847973132032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'35【Q25】'!$F$30:$I$30</c:f>
              <c:numCache>
                <c:formatCode>0.0_ </c:formatCode>
                <c:ptCount val="4"/>
                <c:pt idx="0">
                  <c:v>15.24822695035461</c:v>
                </c:pt>
                <c:pt idx="1">
                  <c:v>43.758865248226954</c:v>
                </c:pt>
                <c:pt idx="2">
                  <c:v>29.929078014184395</c:v>
                </c:pt>
                <c:pt idx="3">
                  <c:v>11.063829787234042</c:v>
                </c:pt>
              </c:numCache>
            </c:numRef>
          </c:val>
          <c:extLst>
            <c:ext xmlns:c16="http://schemas.microsoft.com/office/drawing/2014/chart" uri="{C3380CC4-5D6E-409C-BE32-E72D297353CC}">
              <c16:uniqueId val="{00000000-8DE3-41D3-A30B-7B4018455A35}"/>
            </c:ext>
          </c:extLst>
        </c:ser>
        <c:dLbls>
          <c:showLegendKey val="0"/>
          <c:showVal val="0"/>
          <c:showCatName val="0"/>
          <c:showSerName val="0"/>
          <c:showPercent val="0"/>
          <c:showBubbleSize val="0"/>
        </c:dLbls>
        <c:gapWidth val="60"/>
        <c:overlap val="-50"/>
        <c:axId val="412232920"/>
        <c:axId val="412234880"/>
      </c:barChart>
      <c:catAx>
        <c:axId val="412232920"/>
        <c:scaling>
          <c:orientation val="minMax"/>
        </c:scaling>
        <c:delete val="1"/>
        <c:axPos val="b"/>
        <c:numFmt formatCode="General" sourceLinked="1"/>
        <c:majorTickMark val="out"/>
        <c:minorTickMark val="none"/>
        <c:tickLblPos val="nextTo"/>
        <c:crossAx val="412234880"/>
        <c:crosses val="autoZero"/>
        <c:auto val="1"/>
        <c:lblAlgn val="ctr"/>
        <c:lblOffset val="100"/>
        <c:noMultiLvlLbl val="0"/>
      </c:catAx>
      <c:valAx>
        <c:axId val="412234880"/>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12232920"/>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63513826555157249"/>
          <c:w val="0.93756915578227862"/>
          <c:h val="0.28533683226687756"/>
        </c:manualLayout>
      </c:layout>
      <c:barChart>
        <c:barDir val="bar"/>
        <c:grouping val="percentStacked"/>
        <c:varyColors val="0"/>
        <c:ser>
          <c:idx val="0"/>
          <c:order val="0"/>
          <c:tx>
            <c:strRef>
              <c:f>'35【Q25】'!$F$28</c:f>
              <c:strCache>
                <c:ptCount val="1"/>
                <c:pt idx="0">
                  <c:v>大いに思っていた</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'35【Q25】'!$F$30:$F$32</c:f>
              <c:numCache>
                <c:formatCode>"▲"0.0_ </c:formatCode>
                <c:ptCount val="3"/>
                <c:pt idx="0" formatCode="0.0_ ">
                  <c:v>15.24822695035461</c:v>
                </c:pt>
                <c:pt idx="1">
                  <c:v>21.329365079365079</c:v>
                </c:pt>
                <c:pt idx="2" formatCode="&quot;▼&quot;0.0_ ">
                  <c:v>11.865342163355407</c:v>
                </c:pt>
              </c:numCache>
            </c:numRef>
          </c:val>
          <c:extLst>
            <c:ext xmlns:c16="http://schemas.microsoft.com/office/drawing/2014/chart" uri="{C3380CC4-5D6E-409C-BE32-E72D297353CC}">
              <c16:uniqueId val="{00000000-B3CB-4642-A316-380FF0E390F4}"/>
            </c:ext>
          </c:extLst>
        </c:ser>
        <c:ser>
          <c:idx val="1"/>
          <c:order val="1"/>
          <c:tx>
            <c:strRef>
              <c:f>'35【Q25】'!$G$28</c:f>
              <c:strCache>
                <c:ptCount val="1"/>
                <c:pt idx="0">
                  <c:v>やや思っていた</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'35【Q25】'!$G$30:$G$32</c:f>
              <c:numCache>
                <c:formatCode>"△"0.0_ </c:formatCode>
                <c:ptCount val="3"/>
                <c:pt idx="0" formatCode="0.0_ ">
                  <c:v>43.758865248226954</c:v>
                </c:pt>
                <c:pt idx="1">
                  <c:v>46.825396825396822</c:v>
                </c:pt>
                <c:pt idx="2" formatCode="&quot;▽&quot;0.0_ ">
                  <c:v>42.05298013245033</c:v>
                </c:pt>
              </c:numCache>
            </c:numRef>
          </c:val>
          <c:extLst>
            <c:ext xmlns:c16="http://schemas.microsoft.com/office/drawing/2014/chart" uri="{C3380CC4-5D6E-409C-BE32-E72D297353CC}">
              <c16:uniqueId val="{00000001-B3CB-4642-A316-380FF0E390F4}"/>
            </c:ext>
          </c:extLst>
        </c:ser>
        <c:ser>
          <c:idx val="2"/>
          <c:order val="2"/>
          <c:tx>
            <c:strRef>
              <c:f>'35【Q25】'!$H$28</c:f>
              <c:strCache>
                <c:ptCount val="1"/>
                <c:pt idx="0">
                  <c:v>あまり思っていなかった</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'35【Q25】'!$H$30:$H$32</c:f>
              <c:numCache>
                <c:formatCode>"▼"0.0_ </c:formatCode>
                <c:ptCount val="3"/>
                <c:pt idx="0" formatCode="0.0_ ">
                  <c:v>29.929078014184395</c:v>
                </c:pt>
                <c:pt idx="1">
                  <c:v>23.214285714285715</c:v>
                </c:pt>
                <c:pt idx="2" formatCode="&quot;▲&quot;0.0_ ">
                  <c:v>33.664459161147903</c:v>
                </c:pt>
              </c:numCache>
            </c:numRef>
          </c:val>
          <c:extLst>
            <c:ext xmlns:c16="http://schemas.microsoft.com/office/drawing/2014/chart" uri="{C3380CC4-5D6E-409C-BE32-E72D297353CC}">
              <c16:uniqueId val="{00000002-B3CB-4642-A316-380FF0E390F4}"/>
            </c:ext>
          </c:extLst>
        </c:ser>
        <c:ser>
          <c:idx val="3"/>
          <c:order val="3"/>
          <c:tx>
            <c:strRef>
              <c:f>'35【Q25】'!$I$28</c:f>
              <c:strCache>
                <c:ptCount val="1"/>
                <c:pt idx="0">
                  <c:v>思っていなかった</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'35【Q25】'!$I$30:$I$32</c:f>
              <c:numCache>
                <c:formatCode>"▼"0.0_ </c:formatCode>
                <c:ptCount val="3"/>
                <c:pt idx="0" formatCode="0.0_ ">
                  <c:v>11.063829787234042</c:v>
                </c:pt>
                <c:pt idx="1">
                  <c:v>8.6309523809523814</c:v>
                </c:pt>
                <c:pt idx="2" formatCode="&quot;▲&quot;0.0_ ">
                  <c:v>12.417218543046356</c:v>
                </c:pt>
              </c:numCache>
            </c:numRef>
          </c:val>
          <c:extLst>
            <c:ext xmlns:c16="http://schemas.microsoft.com/office/drawing/2014/chart" uri="{C3380CC4-5D6E-409C-BE32-E72D297353CC}">
              <c16:uniqueId val="{00000003-B3CB-4642-A316-380FF0E390F4}"/>
            </c:ext>
          </c:extLst>
        </c:ser>
        <c:dLbls>
          <c:showLegendKey val="0"/>
          <c:showVal val="0"/>
          <c:showCatName val="0"/>
          <c:showSerName val="0"/>
          <c:showPercent val="0"/>
          <c:showBubbleSize val="0"/>
        </c:dLbls>
        <c:gapWidth val="30"/>
        <c:overlap val="100"/>
        <c:axId val="412235272"/>
        <c:axId val="412235664"/>
      </c:barChart>
      <c:catAx>
        <c:axId val="412235272"/>
        <c:scaling>
          <c:orientation val="maxMin"/>
        </c:scaling>
        <c:delete val="1"/>
        <c:axPos val="l"/>
        <c:majorTickMark val="out"/>
        <c:minorTickMark val="none"/>
        <c:tickLblPos val="nextTo"/>
        <c:crossAx val="412235664"/>
        <c:crosses val="autoZero"/>
        <c:auto val="1"/>
        <c:lblAlgn val="ctr"/>
        <c:lblOffset val="100"/>
        <c:tickLblSkip val="3"/>
        <c:tickMarkSkip val="1"/>
        <c:noMultiLvlLbl val="0"/>
      </c:catAx>
      <c:valAx>
        <c:axId val="412235664"/>
        <c:scaling>
          <c:orientation val="minMax"/>
          <c:min val="0"/>
        </c:scaling>
        <c:delete val="1"/>
        <c:axPos val="t"/>
        <c:numFmt formatCode="0%" sourceLinked="1"/>
        <c:majorTickMark val="out"/>
        <c:minorTickMark val="none"/>
        <c:tickLblPos val="nextTo"/>
        <c:crossAx val="412235272"/>
        <c:crossesAt val="1"/>
        <c:crossBetween val="between"/>
      </c:valAx>
      <c:spPr>
        <a:noFill/>
        <a:ln w="25400">
          <a:noFill/>
        </a:ln>
      </c:spPr>
    </c:plotArea>
    <c:legend>
      <c:legendPos val="t"/>
      <c:layout>
        <c:manualLayout>
          <c:xMode val="edge"/>
          <c:yMode val="edge"/>
          <c:x val="0.15454884774686242"/>
          <c:y val="0.41884983876679899"/>
          <c:w val="0.65274476580226426"/>
          <c:h val="0.14642376672292942"/>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2311111111111111"/>
          <c:w val="0.93756915578227862"/>
          <c:h val="0.6"/>
        </c:manualLayout>
      </c:layout>
      <c:barChart>
        <c:barDir val="bar"/>
        <c:grouping val="percentStacked"/>
        <c:varyColors val="0"/>
        <c:ser>
          <c:idx val="0"/>
          <c:order val="0"/>
          <c:tx>
            <c:strRef>
              <c:f>'35【Q25】'!$F$28</c:f>
              <c:strCache>
                <c:ptCount val="1"/>
                <c:pt idx="0">
                  <c:v>大いに思っていた</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'35【Q25】'!$F$33:$F$35</c:f>
              <c:numCache>
                <c:formatCode>0.0_ </c:formatCode>
                <c:ptCount val="3"/>
                <c:pt idx="0">
                  <c:v>8.898305084745763</c:v>
                </c:pt>
                <c:pt idx="1">
                  <c:v>12.307692307692308</c:v>
                </c:pt>
                <c:pt idx="2">
                  <c:v>7.6023391812865491</c:v>
                </c:pt>
              </c:numCache>
            </c:numRef>
          </c:val>
          <c:extLst>
            <c:ext xmlns:c16="http://schemas.microsoft.com/office/drawing/2014/chart" uri="{C3380CC4-5D6E-409C-BE32-E72D297353CC}">
              <c16:uniqueId val="{00000000-BA20-4C7B-AD90-AAF49C466852}"/>
            </c:ext>
          </c:extLst>
        </c:ser>
        <c:ser>
          <c:idx val="1"/>
          <c:order val="1"/>
          <c:tx>
            <c:strRef>
              <c:f>'35【Q25】'!$G$28</c:f>
              <c:strCache>
                <c:ptCount val="1"/>
                <c:pt idx="0">
                  <c:v>やや思っていた</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'35【Q25】'!$G$33:$G$35</c:f>
              <c:numCache>
                <c:formatCode>"∴"0.0_ </c:formatCode>
                <c:ptCount val="3"/>
                <c:pt idx="0" formatCode="0.0_ ">
                  <c:v>38.135593220338983</c:v>
                </c:pt>
                <c:pt idx="1">
                  <c:v>47.692307692307693</c:v>
                </c:pt>
                <c:pt idx="2" formatCode="0.0_ ">
                  <c:v>34.502923976608187</c:v>
                </c:pt>
              </c:numCache>
            </c:numRef>
          </c:val>
          <c:extLst>
            <c:ext xmlns:c16="http://schemas.microsoft.com/office/drawing/2014/chart" uri="{C3380CC4-5D6E-409C-BE32-E72D297353CC}">
              <c16:uniqueId val="{00000001-BA20-4C7B-AD90-AAF49C466852}"/>
            </c:ext>
          </c:extLst>
        </c:ser>
        <c:ser>
          <c:idx val="2"/>
          <c:order val="2"/>
          <c:tx>
            <c:strRef>
              <c:f>'35【Q25】'!$H$28</c:f>
              <c:strCache>
                <c:ptCount val="1"/>
                <c:pt idx="0">
                  <c:v>あまり思っていなかった</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'35【Q25】'!$H$33:$H$35</c:f>
              <c:numCache>
                <c:formatCode>0.0_ </c:formatCode>
                <c:ptCount val="3"/>
                <c:pt idx="0">
                  <c:v>36.440677966101696</c:v>
                </c:pt>
                <c:pt idx="1">
                  <c:v>32.307692307692307</c:v>
                </c:pt>
                <c:pt idx="2">
                  <c:v>38.011695906432749</c:v>
                </c:pt>
              </c:numCache>
            </c:numRef>
          </c:val>
          <c:extLst>
            <c:ext xmlns:c16="http://schemas.microsoft.com/office/drawing/2014/chart" uri="{C3380CC4-5D6E-409C-BE32-E72D297353CC}">
              <c16:uniqueId val="{00000002-BA20-4C7B-AD90-AAF49C466852}"/>
            </c:ext>
          </c:extLst>
        </c:ser>
        <c:ser>
          <c:idx val="3"/>
          <c:order val="3"/>
          <c:tx>
            <c:strRef>
              <c:f>'35【Q25】'!$I$28</c:f>
              <c:strCache>
                <c:ptCount val="1"/>
                <c:pt idx="0">
                  <c:v>思っていなかった</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'35【Q25】'!$I$33:$I$35</c:f>
              <c:numCache>
                <c:formatCode>"▽"0.0_ </c:formatCode>
                <c:ptCount val="3"/>
                <c:pt idx="0" formatCode="0.0_ ">
                  <c:v>16.525423728813561</c:v>
                </c:pt>
                <c:pt idx="1">
                  <c:v>7.6923076923076925</c:v>
                </c:pt>
                <c:pt idx="2" formatCode="&quot;∴&quot;0.0_ ">
                  <c:v>19.883040935672515</c:v>
                </c:pt>
              </c:numCache>
            </c:numRef>
          </c:val>
          <c:extLst>
            <c:ext xmlns:c16="http://schemas.microsoft.com/office/drawing/2014/chart" uri="{C3380CC4-5D6E-409C-BE32-E72D297353CC}">
              <c16:uniqueId val="{00000003-BA20-4C7B-AD90-AAF49C466852}"/>
            </c:ext>
          </c:extLst>
        </c:ser>
        <c:dLbls>
          <c:showLegendKey val="0"/>
          <c:showVal val="0"/>
          <c:showCatName val="0"/>
          <c:showSerName val="0"/>
          <c:showPercent val="0"/>
          <c:showBubbleSize val="0"/>
        </c:dLbls>
        <c:gapWidth val="30"/>
        <c:overlap val="100"/>
        <c:axId val="412227432"/>
        <c:axId val="412234096"/>
      </c:barChart>
      <c:catAx>
        <c:axId val="412227432"/>
        <c:scaling>
          <c:orientation val="maxMin"/>
        </c:scaling>
        <c:delete val="1"/>
        <c:axPos val="l"/>
        <c:majorTickMark val="out"/>
        <c:minorTickMark val="none"/>
        <c:tickLblPos val="nextTo"/>
        <c:crossAx val="412234096"/>
        <c:crosses val="autoZero"/>
        <c:auto val="1"/>
        <c:lblAlgn val="ctr"/>
        <c:lblOffset val="100"/>
        <c:tickLblSkip val="3"/>
        <c:tickMarkSkip val="1"/>
        <c:noMultiLvlLbl val="0"/>
      </c:catAx>
      <c:valAx>
        <c:axId val="412234096"/>
        <c:scaling>
          <c:orientation val="minMax"/>
          <c:min val="0"/>
        </c:scaling>
        <c:delete val="1"/>
        <c:axPos val="t"/>
        <c:numFmt formatCode="0%" sourceLinked="1"/>
        <c:majorTickMark val="out"/>
        <c:minorTickMark val="none"/>
        <c:tickLblPos val="nextTo"/>
        <c:crossAx val="412227432"/>
        <c:crossesAt val="1"/>
        <c:crossBetween val="between"/>
      </c:valAx>
      <c:spPr>
        <a:noFill/>
        <a:ln w="25400">
          <a:noFill/>
        </a:ln>
      </c:spPr>
    </c:plotArea>
    <c:plotVisOnly val="1"/>
    <c:dispBlanksAs val="gap"/>
    <c:showDLblsOverMax val="0"/>
  </c:chart>
  <c:spPr>
    <a:noFill/>
    <a:ln w="25400">
      <a:noFill/>
    </a:ln>
  </c:sp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2311111111111111"/>
          <c:w val="0.93756915578227862"/>
          <c:h val="0.6"/>
        </c:manualLayout>
      </c:layout>
      <c:barChart>
        <c:barDir val="bar"/>
        <c:grouping val="percentStacked"/>
        <c:varyColors val="0"/>
        <c:ser>
          <c:idx val="0"/>
          <c:order val="0"/>
          <c:tx>
            <c:strRef>
              <c:f>'35【Q25】'!$F$28</c:f>
              <c:strCache>
                <c:ptCount val="1"/>
                <c:pt idx="0">
                  <c:v>大いに思っていた</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'35【Q25】'!$F$36:$F$38</c:f>
              <c:numCache>
                <c:formatCode>0.0_ </c:formatCode>
                <c:ptCount val="3"/>
                <c:pt idx="0">
                  <c:v>18.918918918918919</c:v>
                </c:pt>
                <c:pt idx="1">
                  <c:v>24.107142857142858</c:v>
                </c:pt>
                <c:pt idx="2" formatCode="&quot;∵&quot;0.0_ ">
                  <c:v>14.965986394557824</c:v>
                </c:pt>
              </c:numCache>
            </c:numRef>
          </c:val>
          <c:extLst>
            <c:ext xmlns:c16="http://schemas.microsoft.com/office/drawing/2014/chart" uri="{C3380CC4-5D6E-409C-BE32-E72D297353CC}">
              <c16:uniqueId val="{00000000-F3A5-4136-BB37-AFA46DBD48F9}"/>
            </c:ext>
          </c:extLst>
        </c:ser>
        <c:ser>
          <c:idx val="1"/>
          <c:order val="1"/>
          <c:tx>
            <c:strRef>
              <c:f>'35【Q25】'!$G$28</c:f>
              <c:strCache>
                <c:ptCount val="1"/>
                <c:pt idx="0">
                  <c:v>やや思っていた</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'35【Q25】'!$G$36:$G$38</c:f>
              <c:numCache>
                <c:formatCode>0.0_ </c:formatCode>
                <c:ptCount val="3"/>
                <c:pt idx="0">
                  <c:v>41.698841698841697</c:v>
                </c:pt>
                <c:pt idx="1">
                  <c:v>39.285714285714285</c:v>
                </c:pt>
                <c:pt idx="2">
                  <c:v>43.537414965986393</c:v>
                </c:pt>
              </c:numCache>
            </c:numRef>
          </c:val>
          <c:extLst>
            <c:ext xmlns:c16="http://schemas.microsoft.com/office/drawing/2014/chart" uri="{C3380CC4-5D6E-409C-BE32-E72D297353CC}">
              <c16:uniqueId val="{00000001-F3A5-4136-BB37-AFA46DBD48F9}"/>
            </c:ext>
          </c:extLst>
        </c:ser>
        <c:ser>
          <c:idx val="2"/>
          <c:order val="2"/>
          <c:tx>
            <c:strRef>
              <c:f>'35【Q25】'!$H$28</c:f>
              <c:strCache>
                <c:ptCount val="1"/>
                <c:pt idx="0">
                  <c:v>あまり思っていなかった</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'35【Q25】'!$H$36:$H$38</c:f>
              <c:numCache>
                <c:formatCode>0.0_ </c:formatCode>
                <c:ptCount val="3"/>
                <c:pt idx="0">
                  <c:v>26.640926640926644</c:v>
                </c:pt>
                <c:pt idx="1">
                  <c:v>24.107142857142858</c:v>
                </c:pt>
                <c:pt idx="2">
                  <c:v>28.571428571428569</c:v>
                </c:pt>
              </c:numCache>
            </c:numRef>
          </c:val>
          <c:extLst>
            <c:ext xmlns:c16="http://schemas.microsoft.com/office/drawing/2014/chart" uri="{C3380CC4-5D6E-409C-BE32-E72D297353CC}">
              <c16:uniqueId val="{00000002-F3A5-4136-BB37-AFA46DBD48F9}"/>
            </c:ext>
          </c:extLst>
        </c:ser>
        <c:ser>
          <c:idx val="3"/>
          <c:order val="3"/>
          <c:tx>
            <c:strRef>
              <c:f>'35【Q25】'!$I$28</c:f>
              <c:strCache>
                <c:ptCount val="1"/>
                <c:pt idx="0">
                  <c:v>思っていなかった</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'35【Q25】'!$I$36:$I$38</c:f>
              <c:numCache>
                <c:formatCode>0.0_ </c:formatCode>
                <c:ptCount val="3"/>
                <c:pt idx="0">
                  <c:v>12.741312741312742</c:v>
                </c:pt>
                <c:pt idx="1">
                  <c:v>12.5</c:v>
                </c:pt>
                <c:pt idx="2">
                  <c:v>12.925170068027212</c:v>
                </c:pt>
              </c:numCache>
            </c:numRef>
          </c:val>
          <c:extLst>
            <c:ext xmlns:c16="http://schemas.microsoft.com/office/drawing/2014/chart" uri="{C3380CC4-5D6E-409C-BE32-E72D297353CC}">
              <c16:uniqueId val="{00000003-F3A5-4136-BB37-AFA46DBD48F9}"/>
            </c:ext>
          </c:extLst>
        </c:ser>
        <c:dLbls>
          <c:showLegendKey val="0"/>
          <c:showVal val="0"/>
          <c:showCatName val="0"/>
          <c:showSerName val="0"/>
          <c:showPercent val="0"/>
          <c:showBubbleSize val="0"/>
        </c:dLbls>
        <c:gapWidth val="30"/>
        <c:overlap val="100"/>
        <c:axId val="412236448"/>
        <c:axId val="412226256"/>
      </c:barChart>
      <c:catAx>
        <c:axId val="412236448"/>
        <c:scaling>
          <c:orientation val="maxMin"/>
        </c:scaling>
        <c:delete val="1"/>
        <c:axPos val="l"/>
        <c:majorTickMark val="out"/>
        <c:minorTickMark val="none"/>
        <c:tickLblPos val="nextTo"/>
        <c:crossAx val="412226256"/>
        <c:crosses val="autoZero"/>
        <c:auto val="1"/>
        <c:lblAlgn val="ctr"/>
        <c:lblOffset val="100"/>
        <c:tickLblSkip val="3"/>
        <c:tickMarkSkip val="1"/>
        <c:noMultiLvlLbl val="0"/>
      </c:catAx>
      <c:valAx>
        <c:axId val="412226256"/>
        <c:scaling>
          <c:orientation val="minMax"/>
          <c:min val="0"/>
        </c:scaling>
        <c:delete val="1"/>
        <c:axPos val="t"/>
        <c:numFmt formatCode="0%" sourceLinked="1"/>
        <c:majorTickMark val="out"/>
        <c:minorTickMark val="none"/>
        <c:tickLblPos val="nextTo"/>
        <c:crossAx val="412236448"/>
        <c:crossesAt val="1"/>
        <c:crossBetween val="between"/>
      </c:valAx>
      <c:spPr>
        <a:noFill/>
        <a:ln w="25400">
          <a:noFill/>
        </a:ln>
      </c:spPr>
    </c:plotArea>
    <c:plotVisOnly val="1"/>
    <c:dispBlanksAs val="gap"/>
    <c:showDLblsOverMax val="0"/>
  </c:chart>
  <c:spPr>
    <a:noFill/>
    <a:ln w="25400">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274207407407407"/>
          <c:y val="0.2040174978127734"/>
          <c:w val="0.79279999999999995"/>
          <c:h val="0.52042213467521148"/>
        </c:manualLayout>
      </c:layout>
      <c:barChart>
        <c:barDir val="bar"/>
        <c:grouping val="percentStacked"/>
        <c:varyColors val="0"/>
        <c:ser>
          <c:idx val="0"/>
          <c:order val="0"/>
          <c:tx>
            <c:strRef>
              <c:f>'8【Q10】'!$D$35</c:f>
              <c:strCache>
                <c:ptCount val="1"/>
                <c:pt idx="0">
                  <c:v>ない</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'8【Q10】'!$C$36:$C$37</c:f>
              <c:strCache>
                <c:ptCount val="2"/>
                <c:pt idx="0">
                  <c:v>男性総合職(n=236)</c:v>
                </c:pt>
                <c:pt idx="1">
                  <c:v>女性総合職(n=259)</c:v>
                </c:pt>
              </c:strCache>
            </c:strRef>
          </c:cat>
          <c:val>
            <c:numRef>
              <c:f>'8【Q10】'!$D$36:$D$37</c:f>
              <c:numCache>
                <c:formatCode>0.0_ </c:formatCode>
                <c:ptCount val="2"/>
                <c:pt idx="0">
                  <c:v>88.135593220338976</c:v>
                </c:pt>
                <c:pt idx="1">
                  <c:v>62.162162162162161</c:v>
                </c:pt>
              </c:numCache>
            </c:numRef>
          </c:val>
          <c:extLst>
            <c:ext xmlns:c16="http://schemas.microsoft.com/office/drawing/2014/chart" uri="{C3380CC4-5D6E-409C-BE32-E72D297353CC}">
              <c16:uniqueId val="{00000000-26F0-461D-B434-A8ED2F723FB3}"/>
            </c:ext>
          </c:extLst>
        </c:ser>
        <c:ser>
          <c:idx val="1"/>
          <c:order val="1"/>
          <c:tx>
            <c:strRef>
              <c:f>'8【Q10】'!$E$35</c:f>
              <c:strCache>
                <c:ptCount val="1"/>
                <c:pt idx="0">
                  <c:v>ある</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'8【Q10】'!$C$36:$C$37</c:f>
              <c:strCache>
                <c:ptCount val="2"/>
                <c:pt idx="0">
                  <c:v>男性総合職(n=236)</c:v>
                </c:pt>
                <c:pt idx="1">
                  <c:v>女性総合職(n=259)</c:v>
                </c:pt>
              </c:strCache>
            </c:strRef>
          </c:cat>
          <c:val>
            <c:numRef>
              <c:f>'8【Q10】'!$E$36:$E$37</c:f>
              <c:numCache>
                <c:formatCode>0.0_ </c:formatCode>
                <c:ptCount val="2"/>
                <c:pt idx="0">
                  <c:v>11.864406779661017</c:v>
                </c:pt>
                <c:pt idx="1">
                  <c:v>37.837837837837839</c:v>
                </c:pt>
              </c:numCache>
            </c:numRef>
          </c:val>
          <c:extLst>
            <c:ext xmlns:c16="http://schemas.microsoft.com/office/drawing/2014/chart" uri="{C3380CC4-5D6E-409C-BE32-E72D297353CC}">
              <c16:uniqueId val="{00000001-26F0-461D-B434-A8ED2F723FB3}"/>
            </c:ext>
          </c:extLst>
        </c:ser>
        <c:dLbls>
          <c:showLegendKey val="0"/>
          <c:showVal val="0"/>
          <c:showCatName val="0"/>
          <c:showSerName val="0"/>
          <c:showPercent val="0"/>
          <c:showBubbleSize val="0"/>
        </c:dLbls>
        <c:gapWidth val="150"/>
        <c:overlap val="100"/>
        <c:axId val="405252824"/>
        <c:axId val="405252040"/>
      </c:barChart>
      <c:catAx>
        <c:axId val="4052528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05252040"/>
        <c:crosses val="autoZero"/>
        <c:auto val="1"/>
        <c:lblAlgn val="ctr"/>
        <c:lblOffset val="100"/>
        <c:noMultiLvlLbl val="0"/>
      </c:catAx>
      <c:valAx>
        <c:axId val="40525204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05252824"/>
        <c:crosses val="autoZero"/>
        <c:crossBetween val="between"/>
        <c:majorUnit val="0.2"/>
      </c:valAx>
      <c:spPr>
        <a:noFill/>
        <a:ln>
          <a:noFill/>
        </a:ln>
        <a:effectLst/>
      </c:spPr>
    </c:plotArea>
    <c:legend>
      <c:legendPos val="b"/>
      <c:layout>
        <c:manualLayout>
          <c:xMode val="edge"/>
          <c:yMode val="edge"/>
          <c:x val="1.5935204183817691E-3"/>
          <c:y val="0.72261307722356605"/>
          <c:w val="0.99840648148148148"/>
          <c:h val="0.2244521093487092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52269615969056493"/>
          <c:y val="0.12190245986693525"/>
          <c:w val="0.42846353087443018"/>
          <c:h val="0.70107742782152227"/>
        </c:manualLayout>
      </c:layout>
      <c:barChart>
        <c:barDir val="bar"/>
        <c:grouping val="percentStacked"/>
        <c:varyColors val="0"/>
        <c:ser>
          <c:idx val="0"/>
          <c:order val="0"/>
          <c:tx>
            <c:strRef>
              <c:f>'35【Q25】'!$O$40</c:f>
              <c:strCache>
                <c:ptCount val="1"/>
                <c:pt idx="0">
                  <c:v>大いに思っていた</c:v>
                </c:pt>
              </c:strCache>
            </c:strRef>
          </c:tx>
          <c:spPr>
            <a:solidFill>
              <a:srgbClr val="5B9BD5"/>
            </a:solidFill>
            <a:ln>
              <a:solidFill>
                <a:schemeClr val="accent1"/>
              </a:solidFill>
            </a:ln>
            <a:effectLst/>
          </c:spPr>
          <c:invertIfNegative val="0"/>
          <c:dLbls>
            <c:dLbl>
              <c:idx val="1"/>
              <c:layout>
                <c:manualLayout>
                  <c:x val="-8.6043845045330461E-17"/>
                  <c:y val="-5.85642072518712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97D-423A-B4E4-CDB3CF1AD55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'35【Q25】'!$N$41:$N$47</c:f>
              <c:strCache>
                <c:ptCount val="7"/>
                <c:pt idx="0">
                  <c:v>男性総合職全体(n=236)</c:v>
                </c:pt>
                <c:pt idx="1">
                  <c:v>モチベーション高い・同程度(n=65)</c:v>
                </c:pt>
                <c:pt idx="2">
                  <c:v>低い(n=171)</c:v>
                </c:pt>
                <c:pt idx="4">
                  <c:v>女性総合職全体(n=259)</c:v>
                </c:pt>
                <c:pt idx="5">
                  <c:v>モチベーション高い・同程度(n=112)</c:v>
                </c:pt>
                <c:pt idx="6">
                  <c:v>低い(n=147)</c:v>
                </c:pt>
              </c:strCache>
            </c:strRef>
          </c:cat>
          <c:val>
            <c:numRef>
              <c:f>'35【Q25】'!$O$41:$O$47</c:f>
              <c:numCache>
                <c:formatCode>0.0_);[Red]\(0.0\)</c:formatCode>
                <c:ptCount val="7"/>
                <c:pt idx="0">
                  <c:v>8.898305084745763</c:v>
                </c:pt>
                <c:pt idx="1">
                  <c:v>12.307692307692308</c:v>
                </c:pt>
                <c:pt idx="2">
                  <c:v>7.6023391812865491</c:v>
                </c:pt>
                <c:pt idx="4">
                  <c:v>18.918918918918919</c:v>
                </c:pt>
                <c:pt idx="5">
                  <c:v>24.107142857142858</c:v>
                </c:pt>
                <c:pt idx="6">
                  <c:v>14.965986394557824</c:v>
                </c:pt>
              </c:numCache>
            </c:numRef>
          </c:val>
          <c:extLst>
            <c:ext xmlns:c16="http://schemas.microsoft.com/office/drawing/2014/chart" uri="{C3380CC4-5D6E-409C-BE32-E72D297353CC}">
              <c16:uniqueId val="{00000001-097D-423A-B4E4-CDB3CF1AD554}"/>
            </c:ext>
          </c:extLst>
        </c:ser>
        <c:ser>
          <c:idx val="1"/>
          <c:order val="1"/>
          <c:tx>
            <c:strRef>
              <c:f>'35【Q25】'!$P$40</c:f>
              <c:strCache>
                <c:ptCount val="1"/>
                <c:pt idx="0">
                  <c:v>やや思っていた</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'35【Q25】'!$N$41:$N$47</c:f>
              <c:strCache>
                <c:ptCount val="7"/>
                <c:pt idx="0">
                  <c:v>男性総合職全体(n=236)</c:v>
                </c:pt>
                <c:pt idx="1">
                  <c:v>モチベーション高い・同程度(n=65)</c:v>
                </c:pt>
                <c:pt idx="2">
                  <c:v>低い(n=171)</c:v>
                </c:pt>
                <c:pt idx="4">
                  <c:v>女性総合職全体(n=259)</c:v>
                </c:pt>
                <c:pt idx="5">
                  <c:v>モチベーション高い・同程度(n=112)</c:v>
                </c:pt>
                <c:pt idx="6">
                  <c:v>低い(n=147)</c:v>
                </c:pt>
              </c:strCache>
            </c:strRef>
          </c:cat>
          <c:val>
            <c:numRef>
              <c:f>'35【Q25】'!$P$41:$P$47</c:f>
              <c:numCache>
                <c:formatCode>0.0_);[Red]\(0.0\)</c:formatCode>
                <c:ptCount val="7"/>
                <c:pt idx="0">
                  <c:v>38.135593220338983</c:v>
                </c:pt>
                <c:pt idx="1">
                  <c:v>47.692307692307693</c:v>
                </c:pt>
                <c:pt idx="2">
                  <c:v>34.502923976608187</c:v>
                </c:pt>
                <c:pt idx="4">
                  <c:v>41.698841698841697</c:v>
                </c:pt>
                <c:pt idx="5">
                  <c:v>39.285714285714285</c:v>
                </c:pt>
                <c:pt idx="6">
                  <c:v>43.537414965986393</c:v>
                </c:pt>
              </c:numCache>
            </c:numRef>
          </c:val>
          <c:extLst>
            <c:ext xmlns:c16="http://schemas.microsoft.com/office/drawing/2014/chart" uri="{C3380CC4-5D6E-409C-BE32-E72D297353CC}">
              <c16:uniqueId val="{00000002-097D-423A-B4E4-CDB3CF1AD554}"/>
            </c:ext>
          </c:extLst>
        </c:ser>
        <c:ser>
          <c:idx val="2"/>
          <c:order val="2"/>
          <c:tx>
            <c:strRef>
              <c:f>'35【Q25】'!$Q$40</c:f>
              <c:strCache>
                <c:ptCount val="1"/>
                <c:pt idx="0">
                  <c:v>あまり思っていなかった</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'35【Q25】'!$N$41:$N$47</c:f>
              <c:strCache>
                <c:ptCount val="7"/>
                <c:pt idx="0">
                  <c:v>男性総合職全体(n=236)</c:v>
                </c:pt>
                <c:pt idx="1">
                  <c:v>モチベーション高い・同程度(n=65)</c:v>
                </c:pt>
                <c:pt idx="2">
                  <c:v>低い(n=171)</c:v>
                </c:pt>
                <c:pt idx="4">
                  <c:v>女性総合職全体(n=259)</c:v>
                </c:pt>
                <c:pt idx="5">
                  <c:v>モチベーション高い・同程度(n=112)</c:v>
                </c:pt>
                <c:pt idx="6">
                  <c:v>低い(n=147)</c:v>
                </c:pt>
              </c:strCache>
            </c:strRef>
          </c:cat>
          <c:val>
            <c:numRef>
              <c:f>'35【Q25】'!$Q$41:$Q$47</c:f>
              <c:numCache>
                <c:formatCode>0.0_);[Red]\(0.0\)</c:formatCode>
                <c:ptCount val="7"/>
                <c:pt idx="0">
                  <c:v>36.440677966101696</c:v>
                </c:pt>
                <c:pt idx="1">
                  <c:v>32.307692307692307</c:v>
                </c:pt>
                <c:pt idx="2">
                  <c:v>38.011695906432749</c:v>
                </c:pt>
                <c:pt idx="4">
                  <c:v>26.640926640926644</c:v>
                </c:pt>
                <c:pt idx="5">
                  <c:v>24.107142857142858</c:v>
                </c:pt>
                <c:pt idx="6">
                  <c:v>28.571428571428569</c:v>
                </c:pt>
              </c:numCache>
            </c:numRef>
          </c:val>
          <c:extLst>
            <c:ext xmlns:c16="http://schemas.microsoft.com/office/drawing/2014/chart" uri="{C3380CC4-5D6E-409C-BE32-E72D297353CC}">
              <c16:uniqueId val="{00000003-097D-423A-B4E4-CDB3CF1AD554}"/>
            </c:ext>
          </c:extLst>
        </c:ser>
        <c:ser>
          <c:idx val="3"/>
          <c:order val="3"/>
          <c:tx>
            <c:strRef>
              <c:f>'35【Q25】'!$R$40</c:f>
              <c:strCache>
                <c:ptCount val="1"/>
                <c:pt idx="0">
                  <c:v>思っていなかった</c:v>
                </c:pt>
              </c:strCache>
            </c:strRef>
          </c:tx>
          <c:spPr>
            <a:pattFill prst="pct20">
              <a:fgClr>
                <a:srgbClr val="5B9BD5">
                  <a:lumMod val="75000"/>
                </a:srgbClr>
              </a:fgClr>
              <a:bgClr>
                <a:sysClr val="window" lastClr="FFFFFF"/>
              </a:bgClr>
            </a:patt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'35【Q25】'!$N$41:$N$47</c:f>
              <c:strCache>
                <c:ptCount val="7"/>
                <c:pt idx="0">
                  <c:v>男性総合職全体(n=236)</c:v>
                </c:pt>
                <c:pt idx="1">
                  <c:v>モチベーション高い・同程度(n=65)</c:v>
                </c:pt>
                <c:pt idx="2">
                  <c:v>低い(n=171)</c:v>
                </c:pt>
                <c:pt idx="4">
                  <c:v>女性総合職全体(n=259)</c:v>
                </c:pt>
                <c:pt idx="5">
                  <c:v>モチベーション高い・同程度(n=112)</c:v>
                </c:pt>
                <c:pt idx="6">
                  <c:v>低い(n=147)</c:v>
                </c:pt>
              </c:strCache>
            </c:strRef>
          </c:cat>
          <c:val>
            <c:numRef>
              <c:f>'35【Q25】'!$R$41:$R$47</c:f>
              <c:numCache>
                <c:formatCode>0.0_);[Red]\(0.0\)</c:formatCode>
                <c:ptCount val="7"/>
                <c:pt idx="0">
                  <c:v>16.525423728813561</c:v>
                </c:pt>
                <c:pt idx="1">
                  <c:v>7.6923076923076925</c:v>
                </c:pt>
                <c:pt idx="2">
                  <c:v>19.883040935672515</c:v>
                </c:pt>
                <c:pt idx="4">
                  <c:v>12.741312741312742</c:v>
                </c:pt>
                <c:pt idx="5">
                  <c:v>12.5</c:v>
                </c:pt>
                <c:pt idx="6">
                  <c:v>12.925170068027212</c:v>
                </c:pt>
              </c:numCache>
            </c:numRef>
          </c:val>
          <c:extLst>
            <c:ext xmlns:c16="http://schemas.microsoft.com/office/drawing/2014/chart" uri="{C3380CC4-5D6E-409C-BE32-E72D297353CC}">
              <c16:uniqueId val="{00000004-097D-423A-B4E4-CDB3CF1AD554}"/>
            </c:ext>
          </c:extLst>
        </c:ser>
        <c:dLbls>
          <c:showLegendKey val="0"/>
          <c:showVal val="0"/>
          <c:showCatName val="0"/>
          <c:showSerName val="0"/>
          <c:showPercent val="0"/>
          <c:showBubbleSize val="0"/>
        </c:dLbls>
        <c:gapWidth val="150"/>
        <c:overlap val="100"/>
        <c:axId val="412234488"/>
        <c:axId val="412236056"/>
      </c:barChart>
      <c:catAx>
        <c:axId val="4122344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12236056"/>
        <c:crosses val="autoZero"/>
        <c:auto val="1"/>
        <c:lblAlgn val="ctr"/>
        <c:lblOffset val="100"/>
        <c:noMultiLvlLbl val="0"/>
      </c:catAx>
      <c:valAx>
        <c:axId val="41223605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12234488"/>
        <c:crosses val="autoZero"/>
        <c:crossBetween val="between"/>
        <c:majorUnit val="0.2"/>
      </c:valAx>
      <c:spPr>
        <a:noFill/>
        <a:ln>
          <a:noFill/>
        </a:ln>
        <a:effectLst/>
      </c:spPr>
    </c:plotArea>
    <c:legend>
      <c:legendPos val="b"/>
      <c:layout>
        <c:manualLayout>
          <c:xMode val="edge"/>
          <c:yMode val="edge"/>
          <c:x val="0.18361099599392181"/>
          <c:y val="0.84953324584426948"/>
          <c:w val="0.78349426716397297"/>
          <c:h val="8.3800005762682789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'1【Q25】２'!$G$30:$J$30</c:f>
              <c:numCache>
                <c:formatCode>0.0_ </c:formatCode>
                <c:ptCount val="4"/>
                <c:pt idx="0">
                  <c:v>15.24822695035461</c:v>
                </c:pt>
                <c:pt idx="1">
                  <c:v>43.758865248226954</c:v>
                </c:pt>
                <c:pt idx="2">
                  <c:v>29.929078014184395</c:v>
                </c:pt>
                <c:pt idx="3">
                  <c:v>11.063829787234042</c:v>
                </c:pt>
              </c:numCache>
            </c:numRef>
          </c:val>
          <c:extLst>
            <c:ext xmlns:c16="http://schemas.microsoft.com/office/drawing/2014/chart" uri="{C3380CC4-5D6E-409C-BE32-E72D297353CC}">
              <c16:uniqueId val="{00000000-D4D2-4796-B698-8754C088582D}"/>
            </c:ext>
          </c:extLst>
        </c:ser>
        <c:dLbls>
          <c:showLegendKey val="0"/>
          <c:showVal val="0"/>
          <c:showCatName val="0"/>
          <c:showSerName val="0"/>
          <c:showPercent val="0"/>
          <c:showBubbleSize val="0"/>
        </c:dLbls>
        <c:gapWidth val="60"/>
        <c:overlap val="-50"/>
        <c:axId val="412230960"/>
        <c:axId val="412228608"/>
      </c:barChart>
      <c:catAx>
        <c:axId val="412230960"/>
        <c:scaling>
          <c:orientation val="minMax"/>
        </c:scaling>
        <c:delete val="1"/>
        <c:axPos val="b"/>
        <c:numFmt formatCode="General" sourceLinked="1"/>
        <c:majorTickMark val="out"/>
        <c:minorTickMark val="none"/>
        <c:tickLblPos val="nextTo"/>
        <c:crossAx val="412228608"/>
        <c:crosses val="autoZero"/>
        <c:auto val="1"/>
        <c:lblAlgn val="ctr"/>
        <c:lblOffset val="100"/>
        <c:noMultiLvlLbl val="0"/>
      </c:catAx>
      <c:valAx>
        <c:axId val="412228608"/>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12230960"/>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57997547707763775"/>
          <c:w val="0.93756915578227862"/>
          <c:h val="0.34740648747421804"/>
        </c:manualLayout>
      </c:layout>
      <c:barChart>
        <c:barDir val="bar"/>
        <c:grouping val="percentStacked"/>
        <c:varyColors val="0"/>
        <c:ser>
          <c:idx val="0"/>
          <c:order val="0"/>
          <c:tx>
            <c:strRef>
              <c:f>'1【Q25】２'!$G$28</c:f>
              <c:strCache>
                <c:ptCount val="1"/>
                <c:pt idx="0">
                  <c:v>大いに思っていた</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'1【Q25】２'!$G$30:$G$33</c:f>
              <c:numCache>
                <c:formatCode>"▲"0.0_ </c:formatCode>
                <c:ptCount val="4"/>
                <c:pt idx="0" formatCode="0.0_ ">
                  <c:v>15.24822695035461</c:v>
                </c:pt>
                <c:pt idx="1">
                  <c:v>21.720881427072403</c:v>
                </c:pt>
                <c:pt idx="2" formatCode="&quot;▼&quot;0.0_ ">
                  <c:v>12.327718223583462</c:v>
                </c:pt>
                <c:pt idx="3" formatCode="&quot;▼&quot;0.0_ ">
                  <c:v>11.051693404634582</c:v>
                </c:pt>
              </c:numCache>
            </c:numRef>
          </c:val>
          <c:extLst>
            <c:ext xmlns:c16="http://schemas.microsoft.com/office/drawing/2014/chart" uri="{C3380CC4-5D6E-409C-BE32-E72D297353CC}">
              <c16:uniqueId val="{00000000-5057-481E-867F-8F418B3A3736}"/>
            </c:ext>
          </c:extLst>
        </c:ser>
        <c:ser>
          <c:idx val="1"/>
          <c:order val="1"/>
          <c:tx>
            <c:strRef>
              <c:f>'1【Q25】２'!$H$28</c:f>
              <c:strCache>
                <c:ptCount val="1"/>
                <c:pt idx="0">
                  <c:v>やや思っていた</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'1【Q25】２'!$H$30:$H$33</c:f>
              <c:numCache>
                <c:formatCode>"▲"0.0_ </c:formatCode>
                <c:ptCount val="4"/>
                <c:pt idx="0" formatCode="0.0_ ">
                  <c:v>43.758865248226954</c:v>
                </c:pt>
                <c:pt idx="1">
                  <c:v>53.410283315844694</c:v>
                </c:pt>
                <c:pt idx="2" formatCode="&quot;▼&quot;0.0_ ">
                  <c:v>39.739663093415004</c:v>
                </c:pt>
                <c:pt idx="3" formatCode="&quot;▼&quot;0.0_ ">
                  <c:v>36.720142602495542</c:v>
                </c:pt>
              </c:numCache>
            </c:numRef>
          </c:val>
          <c:extLst>
            <c:ext xmlns:c16="http://schemas.microsoft.com/office/drawing/2014/chart" uri="{C3380CC4-5D6E-409C-BE32-E72D297353CC}">
              <c16:uniqueId val="{00000001-5057-481E-867F-8F418B3A3736}"/>
            </c:ext>
          </c:extLst>
        </c:ser>
        <c:ser>
          <c:idx val="2"/>
          <c:order val="2"/>
          <c:tx>
            <c:strRef>
              <c:f>'1【Q25】２'!$I$28</c:f>
              <c:strCache>
                <c:ptCount val="1"/>
                <c:pt idx="0">
                  <c:v>あまり思っていなかった</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'1【Q25】２'!$I$30:$I$33</c:f>
              <c:numCache>
                <c:formatCode>"▼"0.0_ </c:formatCode>
                <c:ptCount val="4"/>
                <c:pt idx="0" formatCode="0.0_ ">
                  <c:v>29.929078014184395</c:v>
                </c:pt>
                <c:pt idx="1">
                  <c:v>20.881427072402939</c:v>
                </c:pt>
                <c:pt idx="2" formatCode="&quot;▲&quot;0.0_ ">
                  <c:v>34.839203675344564</c:v>
                </c:pt>
                <c:pt idx="3" formatCode="&quot;△&quot;0.0_ ">
                  <c:v>33.868092691622103</c:v>
                </c:pt>
              </c:numCache>
            </c:numRef>
          </c:val>
          <c:extLst>
            <c:ext xmlns:c16="http://schemas.microsoft.com/office/drawing/2014/chart" uri="{C3380CC4-5D6E-409C-BE32-E72D297353CC}">
              <c16:uniqueId val="{00000002-5057-481E-867F-8F418B3A3736}"/>
            </c:ext>
          </c:extLst>
        </c:ser>
        <c:ser>
          <c:idx val="3"/>
          <c:order val="3"/>
          <c:tx>
            <c:strRef>
              <c:f>'1【Q25】２'!$J$28</c:f>
              <c:strCache>
                <c:ptCount val="1"/>
                <c:pt idx="0">
                  <c:v>思っていなかった</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'1【Q25】２'!$J$30:$J$33</c:f>
              <c:numCache>
                <c:formatCode>"▼"0.0_ </c:formatCode>
                <c:ptCount val="4"/>
                <c:pt idx="0" formatCode="0.0_ ">
                  <c:v>11.063829787234042</c:v>
                </c:pt>
                <c:pt idx="1">
                  <c:v>3.9874081846799578</c:v>
                </c:pt>
                <c:pt idx="2" formatCode="&quot;▲&quot;0.0_ ">
                  <c:v>13.093415007656967</c:v>
                </c:pt>
                <c:pt idx="3" formatCode="&quot;▲&quot;0.0_ ">
                  <c:v>18.360071301247771</c:v>
                </c:pt>
              </c:numCache>
            </c:numRef>
          </c:val>
          <c:extLst>
            <c:ext xmlns:c16="http://schemas.microsoft.com/office/drawing/2014/chart" uri="{C3380CC4-5D6E-409C-BE32-E72D297353CC}">
              <c16:uniqueId val="{00000003-5057-481E-867F-8F418B3A3736}"/>
            </c:ext>
          </c:extLst>
        </c:ser>
        <c:dLbls>
          <c:showLegendKey val="0"/>
          <c:showVal val="0"/>
          <c:showCatName val="0"/>
          <c:showSerName val="0"/>
          <c:showPercent val="0"/>
          <c:showBubbleSize val="0"/>
        </c:dLbls>
        <c:gapWidth val="30"/>
        <c:overlap val="100"/>
        <c:axId val="412231744"/>
        <c:axId val="412229000"/>
      </c:barChart>
      <c:catAx>
        <c:axId val="412231744"/>
        <c:scaling>
          <c:orientation val="maxMin"/>
        </c:scaling>
        <c:delete val="1"/>
        <c:axPos val="l"/>
        <c:majorTickMark val="out"/>
        <c:minorTickMark val="none"/>
        <c:tickLblPos val="nextTo"/>
        <c:crossAx val="412229000"/>
        <c:crosses val="autoZero"/>
        <c:auto val="1"/>
        <c:lblAlgn val="ctr"/>
        <c:lblOffset val="100"/>
        <c:tickLblSkip val="3"/>
        <c:tickMarkSkip val="1"/>
        <c:noMultiLvlLbl val="0"/>
      </c:catAx>
      <c:valAx>
        <c:axId val="412229000"/>
        <c:scaling>
          <c:orientation val="minMax"/>
          <c:min val="0"/>
        </c:scaling>
        <c:delete val="1"/>
        <c:axPos val="t"/>
        <c:numFmt formatCode="0%" sourceLinked="1"/>
        <c:majorTickMark val="out"/>
        <c:minorTickMark val="none"/>
        <c:tickLblPos val="nextTo"/>
        <c:crossAx val="412231744"/>
        <c:crossesAt val="1"/>
        <c:crossBetween val="between"/>
      </c:valAx>
      <c:spPr>
        <a:noFill/>
        <a:ln w="25400">
          <a:noFill/>
        </a:ln>
      </c:spPr>
    </c:plotArea>
    <c:legend>
      <c:legendPos val="t"/>
      <c:layout>
        <c:manualLayout>
          <c:xMode val="edge"/>
          <c:yMode val="edge"/>
          <c:x val="0.15454884774686242"/>
          <c:y val="0.38247205095051995"/>
          <c:w val="0.64768091501695346"/>
          <c:h val="0.13381259015699856"/>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19259259259259259"/>
          <c:w val="0.93756915578227862"/>
          <c:h val="0.66666666666666663"/>
        </c:manualLayout>
      </c:layout>
      <c:barChart>
        <c:barDir val="bar"/>
        <c:grouping val="percentStacked"/>
        <c:varyColors val="0"/>
        <c:ser>
          <c:idx val="0"/>
          <c:order val="0"/>
          <c:tx>
            <c:strRef>
              <c:f>'1【Q25】２'!$G$28</c:f>
              <c:strCache>
                <c:ptCount val="1"/>
                <c:pt idx="0">
                  <c:v>大いに思っていた</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'1【Q25】２'!$G$34:$G$37</c:f>
              <c:numCache>
                <c:formatCode>0.0_ </c:formatCode>
                <c:ptCount val="4"/>
                <c:pt idx="0">
                  <c:v>8.898305084745763</c:v>
                </c:pt>
                <c:pt idx="1">
                  <c:v>10.256410256410255</c:v>
                </c:pt>
                <c:pt idx="2">
                  <c:v>7.0866141732283463</c:v>
                </c:pt>
                <c:pt idx="3">
                  <c:v>12.903225806451612</c:v>
                </c:pt>
              </c:numCache>
            </c:numRef>
          </c:val>
          <c:extLst>
            <c:ext xmlns:c16="http://schemas.microsoft.com/office/drawing/2014/chart" uri="{C3380CC4-5D6E-409C-BE32-E72D297353CC}">
              <c16:uniqueId val="{00000000-94A9-41DB-8606-A5DEE99ECEAA}"/>
            </c:ext>
          </c:extLst>
        </c:ser>
        <c:ser>
          <c:idx val="1"/>
          <c:order val="1"/>
          <c:tx>
            <c:strRef>
              <c:f>'1【Q25】２'!$H$28</c:f>
              <c:strCache>
                <c:ptCount val="1"/>
                <c:pt idx="0">
                  <c:v>やや思っていた</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'1【Q25】２'!$H$34:$H$37</c:f>
              <c:numCache>
                <c:formatCode>"▲"0.0_ </c:formatCode>
                <c:ptCount val="4"/>
                <c:pt idx="0" formatCode="0.0_ ">
                  <c:v>38.135593220338983</c:v>
                </c:pt>
                <c:pt idx="1">
                  <c:v>55.128205128205131</c:v>
                </c:pt>
                <c:pt idx="2" formatCode="&quot;▼&quot;0.0_ ">
                  <c:v>27.559055118110237</c:v>
                </c:pt>
                <c:pt idx="3" formatCode="0.0_ ">
                  <c:v>38.70967741935484</c:v>
                </c:pt>
              </c:numCache>
            </c:numRef>
          </c:val>
          <c:extLst>
            <c:ext xmlns:c16="http://schemas.microsoft.com/office/drawing/2014/chart" uri="{C3380CC4-5D6E-409C-BE32-E72D297353CC}">
              <c16:uniqueId val="{00000001-94A9-41DB-8606-A5DEE99ECEAA}"/>
            </c:ext>
          </c:extLst>
        </c:ser>
        <c:ser>
          <c:idx val="2"/>
          <c:order val="2"/>
          <c:tx>
            <c:strRef>
              <c:f>'1【Q25】２'!$I$28</c:f>
              <c:strCache>
                <c:ptCount val="1"/>
                <c:pt idx="0">
                  <c:v>あまり思っていなかった</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'1【Q25】２'!$I$34:$I$37</c:f>
              <c:numCache>
                <c:formatCode>"∵"0.0_ </c:formatCode>
                <c:ptCount val="4"/>
                <c:pt idx="0" formatCode="0.0_ ">
                  <c:v>36.440677966101696</c:v>
                </c:pt>
                <c:pt idx="1">
                  <c:v>28.205128205128204</c:v>
                </c:pt>
                <c:pt idx="2" formatCode="0.0_ ">
                  <c:v>40.944881889763778</c:v>
                </c:pt>
                <c:pt idx="3" formatCode="0.0_ ">
                  <c:v>38.70967741935484</c:v>
                </c:pt>
              </c:numCache>
            </c:numRef>
          </c:val>
          <c:extLst>
            <c:ext xmlns:c16="http://schemas.microsoft.com/office/drawing/2014/chart" uri="{C3380CC4-5D6E-409C-BE32-E72D297353CC}">
              <c16:uniqueId val="{00000002-94A9-41DB-8606-A5DEE99ECEAA}"/>
            </c:ext>
          </c:extLst>
        </c:ser>
        <c:ser>
          <c:idx val="3"/>
          <c:order val="3"/>
          <c:tx>
            <c:strRef>
              <c:f>'1【Q25】２'!$J$28</c:f>
              <c:strCache>
                <c:ptCount val="1"/>
                <c:pt idx="0">
                  <c:v>思っていなかった</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'1【Q25】２'!$J$34:$J$37</c:f>
              <c:numCache>
                <c:formatCode>"▼"0.0_ </c:formatCode>
                <c:ptCount val="4"/>
                <c:pt idx="0" formatCode="0.0_ ">
                  <c:v>16.525423728813561</c:v>
                </c:pt>
                <c:pt idx="1">
                  <c:v>6.4102564102564097</c:v>
                </c:pt>
                <c:pt idx="2" formatCode="&quot;▲&quot;0.0_ ">
                  <c:v>24.409448818897637</c:v>
                </c:pt>
                <c:pt idx="3" formatCode="0.0_ ">
                  <c:v>9.67741935483871</c:v>
                </c:pt>
              </c:numCache>
            </c:numRef>
          </c:val>
          <c:extLst>
            <c:ext xmlns:c16="http://schemas.microsoft.com/office/drawing/2014/chart" uri="{C3380CC4-5D6E-409C-BE32-E72D297353CC}">
              <c16:uniqueId val="{00000003-94A9-41DB-8606-A5DEE99ECEAA}"/>
            </c:ext>
          </c:extLst>
        </c:ser>
        <c:dLbls>
          <c:showLegendKey val="0"/>
          <c:showVal val="0"/>
          <c:showCatName val="0"/>
          <c:showSerName val="0"/>
          <c:showPercent val="0"/>
          <c:showBubbleSize val="0"/>
        </c:dLbls>
        <c:gapWidth val="30"/>
        <c:overlap val="100"/>
        <c:axId val="412237624"/>
        <c:axId val="412238016"/>
      </c:barChart>
      <c:catAx>
        <c:axId val="412237624"/>
        <c:scaling>
          <c:orientation val="maxMin"/>
        </c:scaling>
        <c:delete val="1"/>
        <c:axPos val="l"/>
        <c:majorTickMark val="out"/>
        <c:minorTickMark val="none"/>
        <c:tickLblPos val="nextTo"/>
        <c:crossAx val="412238016"/>
        <c:crosses val="autoZero"/>
        <c:auto val="1"/>
        <c:lblAlgn val="ctr"/>
        <c:lblOffset val="100"/>
        <c:tickLblSkip val="3"/>
        <c:tickMarkSkip val="1"/>
        <c:noMultiLvlLbl val="0"/>
      </c:catAx>
      <c:valAx>
        <c:axId val="412238016"/>
        <c:scaling>
          <c:orientation val="minMax"/>
          <c:min val="0"/>
        </c:scaling>
        <c:delete val="1"/>
        <c:axPos val="t"/>
        <c:numFmt formatCode="0%" sourceLinked="1"/>
        <c:majorTickMark val="out"/>
        <c:minorTickMark val="none"/>
        <c:tickLblPos val="nextTo"/>
        <c:crossAx val="412237624"/>
        <c:crossesAt val="1"/>
        <c:crossBetween val="between"/>
      </c:valAx>
      <c:spPr>
        <a:noFill/>
        <a:ln w="25400">
          <a:noFill/>
        </a:ln>
      </c:spPr>
    </c:plotArea>
    <c:plotVisOnly val="1"/>
    <c:dispBlanksAs val="gap"/>
    <c:showDLblsOverMax val="0"/>
  </c:chart>
  <c:spPr>
    <a:noFill/>
    <a:ln w="25400">
      <a:noFill/>
    </a:ln>
  </c:sp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19259259259259259"/>
          <c:w val="0.93756915578227862"/>
          <c:h val="0.66666666666666663"/>
        </c:manualLayout>
      </c:layout>
      <c:barChart>
        <c:barDir val="bar"/>
        <c:grouping val="percentStacked"/>
        <c:varyColors val="0"/>
        <c:ser>
          <c:idx val="0"/>
          <c:order val="0"/>
          <c:tx>
            <c:strRef>
              <c:f>'1【Q25】２'!$G$28</c:f>
              <c:strCache>
                <c:ptCount val="1"/>
                <c:pt idx="0">
                  <c:v>大いに思っていた</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'1【Q25】２'!$G$38:$G$41</c:f>
              <c:numCache>
                <c:formatCode>0.0_ </c:formatCode>
                <c:ptCount val="4"/>
                <c:pt idx="0">
                  <c:v>18.918918918918919</c:v>
                </c:pt>
                <c:pt idx="1">
                  <c:v>23.611111111111111</c:v>
                </c:pt>
                <c:pt idx="2">
                  <c:v>22.916666666666664</c:v>
                </c:pt>
                <c:pt idx="3" formatCode="&quot;▽&quot;0.0_ ">
                  <c:v>10.989010989010989</c:v>
                </c:pt>
              </c:numCache>
            </c:numRef>
          </c:val>
          <c:extLst>
            <c:ext xmlns:c16="http://schemas.microsoft.com/office/drawing/2014/chart" uri="{C3380CC4-5D6E-409C-BE32-E72D297353CC}">
              <c16:uniqueId val="{00000000-4AA9-45A8-A7FF-353DECFF27FB}"/>
            </c:ext>
          </c:extLst>
        </c:ser>
        <c:ser>
          <c:idx val="1"/>
          <c:order val="1"/>
          <c:tx>
            <c:strRef>
              <c:f>'1【Q25】２'!$H$28</c:f>
              <c:strCache>
                <c:ptCount val="1"/>
                <c:pt idx="0">
                  <c:v>やや思っていた</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'1【Q25】２'!$H$38:$H$41</c:f>
              <c:numCache>
                <c:formatCode>"▲"0.0_ </c:formatCode>
                <c:ptCount val="4"/>
                <c:pt idx="0" formatCode="0.0_ ">
                  <c:v>41.698841698841697</c:v>
                </c:pt>
                <c:pt idx="1">
                  <c:v>55.555555555555557</c:v>
                </c:pt>
                <c:pt idx="2" formatCode="0.0_ ">
                  <c:v>37.5</c:v>
                </c:pt>
                <c:pt idx="3" formatCode="0.0_ ">
                  <c:v>35.164835164835168</c:v>
                </c:pt>
              </c:numCache>
            </c:numRef>
          </c:val>
          <c:extLst>
            <c:ext xmlns:c16="http://schemas.microsoft.com/office/drawing/2014/chart" uri="{C3380CC4-5D6E-409C-BE32-E72D297353CC}">
              <c16:uniqueId val="{00000001-4AA9-45A8-A7FF-353DECFF27FB}"/>
            </c:ext>
          </c:extLst>
        </c:ser>
        <c:ser>
          <c:idx val="2"/>
          <c:order val="2"/>
          <c:tx>
            <c:strRef>
              <c:f>'1【Q25】２'!$I$28</c:f>
              <c:strCache>
                <c:ptCount val="1"/>
                <c:pt idx="0">
                  <c:v>あまり思っていなかった</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'1【Q25】２'!$I$38:$I$41</c:f>
              <c:numCache>
                <c:formatCode>"▽"0.0_ </c:formatCode>
                <c:ptCount val="4"/>
                <c:pt idx="0" formatCode="0.0_ ">
                  <c:v>26.640926640926644</c:v>
                </c:pt>
                <c:pt idx="1">
                  <c:v>16.666666666666664</c:v>
                </c:pt>
                <c:pt idx="2" formatCode="0.0_ ">
                  <c:v>29.166666666666668</c:v>
                </c:pt>
                <c:pt idx="3" formatCode="0.0_ ">
                  <c:v>31.868131868131865</c:v>
                </c:pt>
              </c:numCache>
            </c:numRef>
          </c:val>
          <c:extLst>
            <c:ext xmlns:c16="http://schemas.microsoft.com/office/drawing/2014/chart" uri="{C3380CC4-5D6E-409C-BE32-E72D297353CC}">
              <c16:uniqueId val="{00000002-4AA9-45A8-A7FF-353DECFF27FB}"/>
            </c:ext>
          </c:extLst>
        </c:ser>
        <c:ser>
          <c:idx val="3"/>
          <c:order val="3"/>
          <c:tx>
            <c:strRef>
              <c:f>'1【Q25】２'!$J$28</c:f>
              <c:strCache>
                <c:ptCount val="1"/>
                <c:pt idx="0">
                  <c:v>思っていなかった</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'1【Q25】２'!$J$38:$J$41</c:f>
              <c:numCache>
                <c:formatCode>"▽"0.0_ </c:formatCode>
                <c:ptCount val="4"/>
                <c:pt idx="0" formatCode="0.0_ ">
                  <c:v>12.741312741312742</c:v>
                </c:pt>
                <c:pt idx="1">
                  <c:v>4.1666666666666661</c:v>
                </c:pt>
                <c:pt idx="2" formatCode="0.0_ ">
                  <c:v>10.416666666666668</c:v>
                </c:pt>
                <c:pt idx="3" formatCode="&quot;▲&quot;0.0_ ">
                  <c:v>21.978021978021978</c:v>
                </c:pt>
              </c:numCache>
            </c:numRef>
          </c:val>
          <c:extLst>
            <c:ext xmlns:c16="http://schemas.microsoft.com/office/drawing/2014/chart" uri="{C3380CC4-5D6E-409C-BE32-E72D297353CC}">
              <c16:uniqueId val="{00000003-4AA9-45A8-A7FF-353DECFF27FB}"/>
            </c:ext>
          </c:extLst>
        </c:ser>
        <c:dLbls>
          <c:showLegendKey val="0"/>
          <c:showVal val="0"/>
          <c:showCatName val="0"/>
          <c:showSerName val="0"/>
          <c:showPercent val="0"/>
          <c:showBubbleSize val="0"/>
        </c:dLbls>
        <c:gapWidth val="30"/>
        <c:overlap val="100"/>
        <c:axId val="412232528"/>
        <c:axId val="412233312"/>
      </c:barChart>
      <c:catAx>
        <c:axId val="412232528"/>
        <c:scaling>
          <c:orientation val="maxMin"/>
        </c:scaling>
        <c:delete val="1"/>
        <c:axPos val="l"/>
        <c:majorTickMark val="out"/>
        <c:minorTickMark val="none"/>
        <c:tickLblPos val="nextTo"/>
        <c:crossAx val="412233312"/>
        <c:crosses val="autoZero"/>
        <c:auto val="1"/>
        <c:lblAlgn val="ctr"/>
        <c:lblOffset val="100"/>
        <c:tickLblSkip val="3"/>
        <c:tickMarkSkip val="1"/>
        <c:noMultiLvlLbl val="0"/>
      </c:catAx>
      <c:valAx>
        <c:axId val="412233312"/>
        <c:scaling>
          <c:orientation val="minMax"/>
          <c:min val="0"/>
        </c:scaling>
        <c:delete val="1"/>
        <c:axPos val="t"/>
        <c:numFmt formatCode="0%" sourceLinked="1"/>
        <c:majorTickMark val="out"/>
        <c:minorTickMark val="none"/>
        <c:tickLblPos val="nextTo"/>
        <c:crossAx val="412232528"/>
        <c:crossesAt val="1"/>
        <c:crossBetween val="between"/>
      </c:valAx>
      <c:spPr>
        <a:noFill/>
        <a:ln w="25400">
          <a:noFill/>
        </a:ln>
      </c:spPr>
    </c:plotArea>
    <c:plotVisOnly val="1"/>
    <c:dispBlanksAs val="gap"/>
    <c:showDLblsOverMax val="0"/>
  </c:chart>
  <c:spPr>
    <a:noFill/>
    <a:ln w="25400">
      <a:noFill/>
    </a:ln>
  </c:sp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436040567334554"/>
          <c:y val="7.8472173693882985E-2"/>
          <c:w val="0.63226078638802485"/>
          <c:h val="0.71791611893493601"/>
        </c:manualLayout>
      </c:layout>
      <c:barChart>
        <c:barDir val="bar"/>
        <c:grouping val="percentStacked"/>
        <c:varyColors val="0"/>
        <c:ser>
          <c:idx val="0"/>
          <c:order val="0"/>
          <c:tx>
            <c:strRef>
              <c:f>'1【Q25】２'!$F$44</c:f>
              <c:strCache>
                <c:ptCount val="1"/>
                <c:pt idx="0">
                  <c:v>大いに思っていた</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ＭＳ ゴシック" panose="020B0609070205080204" pitchFamily="49"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'1【Q25】２'!$D$45:$E$48</c:f>
              <c:multiLvlStrCache>
                <c:ptCount val="4"/>
                <c:lvl>
                  <c:pt idx="0">
                    <c:v>男性総合職　説明あり(n=78)</c:v>
                  </c:pt>
                  <c:pt idx="1">
                    <c:v>男性総合職　説明なし(n=127)</c:v>
                  </c:pt>
                  <c:pt idx="2">
                    <c:v>女性総合職　説明あり(n=72)</c:v>
                  </c:pt>
                  <c:pt idx="3">
                    <c:v>女性総合職　説明なし(n=96)</c:v>
                  </c:pt>
                </c:lvl>
                <c:lvl>
                  <c:pt idx="0">
                    <c:v>男性総合職　説明あり</c:v>
                  </c:pt>
                  <c:pt idx="1">
                    <c:v>男性総合職　説明なし</c:v>
                  </c:pt>
                  <c:pt idx="2">
                    <c:v>女性総合職　説明あり</c:v>
                  </c:pt>
                  <c:pt idx="3">
                    <c:v>女性総合職　説明なし</c:v>
                  </c:pt>
                </c:lvl>
              </c:multiLvlStrCache>
            </c:multiLvlStrRef>
          </c:cat>
          <c:val>
            <c:numRef>
              <c:f>'1【Q25】２'!$F$45:$F$48</c:f>
              <c:numCache>
                <c:formatCode>0.0_ </c:formatCode>
                <c:ptCount val="4"/>
                <c:pt idx="0">
                  <c:v>10.256410256410255</c:v>
                </c:pt>
                <c:pt idx="1">
                  <c:v>7.0866141732283463</c:v>
                </c:pt>
                <c:pt idx="2">
                  <c:v>23.611111111111111</c:v>
                </c:pt>
                <c:pt idx="3">
                  <c:v>22.916666666666664</c:v>
                </c:pt>
              </c:numCache>
            </c:numRef>
          </c:val>
          <c:extLst>
            <c:ext xmlns:c16="http://schemas.microsoft.com/office/drawing/2014/chart" uri="{C3380CC4-5D6E-409C-BE32-E72D297353CC}">
              <c16:uniqueId val="{00000000-2862-4EFB-97C1-880D16F432E1}"/>
            </c:ext>
          </c:extLst>
        </c:ser>
        <c:ser>
          <c:idx val="1"/>
          <c:order val="1"/>
          <c:tx>
            <c:strRef>
              <c:f>'1【Q25】２'!$G$44</c:f>
              <c:strCache>
                <c:ptCount val="1"/>
                <c:pt idx="0">
                  <c:v>やや思っていた</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ＭＳ ゴシック" panose="020B0609070205080204" pitchFamily="49"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'1【Q25】２'!$D$45:$E$48</c:f>
              <c:multiLvlStrCache>
                <c:ptCount val="4"/>
                <c:lvl>
                  <c:pt idx="0">
                    <c:v>男性総合職　説明あり(n=78)</c:v>
                  </c:pt>
                  <c:pt idx="1">
                    <c:v>男性総合職　説明なし(n=127)</c:v>
                  </c:pt>
                  <c:pt idx="2">
                    <c:v>女性総合職　説明あり(n=72)</c:v>
                  </c:pt>
                  <c:pt idx="3">
                    <c:v>女性総合職　説明なし(n=96)</c:v>
                  </c:pt>
                </c:lvl>
                <c:lvl>
                  <c:pt idx="0">
                    <c:v>男性総合職　説明あり</c:v>
                  </c:pt>
                  <c:pt idx="1">
                    <c:v>男性総合職　説明なし</c:v>
                  </c:pt>
                  <c:pt idx="2">
                    <c:v>女性総合職　説明あり</c:v>
                  </c:pt>
                  <c:pt idx="3">
                    <c:v>女性総合職　説明なし</c:v>
                  </c:pt>
                </c:lvl>
              </c:multiLvlStrCache>
            </c:multiLvlStrRef>
          </c:cat>
          <c:val>
            <c:numRef>
              <c:f>'1【Q25】２'!$G$45:$G$48</c:f>
              <c:numCache>
                <c:formatCode>0.0_ </c:formatCode>
                <c:ptCount val="4"/>
                <c:pt idx="0">
                  <c:v>55.128205128205131</c:v>
                </c:pt>
                <c:pt idx="1">
                  <c:v>27.559055118110237</c:v>
                </c:pt>
                <c:pt idx="2">
                  <c:v>55.555555555555557</c:v>
                </c:pt>
                <c:pt idx="3">
                  <c:v>37.5</c:v>
                </c:pt>
              </c:numCache>
            </c:numRef>
          </c:val>
          <c:extLst>
            <c:ext xmlns:c16="http://schemas.microsoft.com/office/drawing/2014/chart" uri="{C3380CC4-5D6E-409C-BE32-E72D297353CC}">
              <c16:uniqueId val="{00000001-2862-4EFB-97C1-880D16F432E1}"/>
            </c:ext>
          </c:extLst>
        </c:ser>
        <c:ser>
          <c:idx val="2"/>
          <c:order val="2"/>
          <c:tx>
            <c:strRef>
              <c:f>'1【Q25】２'!$H$44</c:f>
              <c:strCache>
                <c:ptCount val="1"/>
                <c:pt idx="0">
                  <c:v>あまり思っていなかった</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ＭＳ ゴシック" panose="020B0609070205080204" pitchFamily="49"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'1【Q25】２'!$D$45:$E$48</c:f>
              <c:multiLvlStrCache>
                <c:ptCount val="4"/>
                <c:lvl>
                  <c:pt idx="0">
                    <c:v>男性総合職　説明あり(n=78)</c:v>
                  </c:pt>
                  <c:pt idx="1">
                    <c:v>男性総合職　説明なし(n=127)</c:v>
                  </c:pt>
                  <c:pt idx="2">
                    <c:v>女性総合職　説明あり(n=72)</c:v>
                  </c:pt>
                  <c:pt idx="3">
                    <c:v>女性総合職　説明なし(n=96)</c:v>
                  </c:pt>
                </c:lvl>
                <c:lvl>
                  <c:pt idx="0">
                    <c:v>男性総合職　説明あり</c:v>
                  </c:pt>
                  <c:pt idx="1">
                    <c:v>男性総合職　説明なし</c:v>
                  </c:pt>
                  <c:pt idx="2">
                    <c:v>女性総合職　説明あり</c:v>
                  </c:pt>
                  <c:pt idx="3">
                    <c:v>女性総合職　説明なし</c:v>
                  </c:pt>
                </c:lvl>
              </c:multiLvlStrCache>
            </c:multiLvlStrRef>
          </c:cat>
          <c:val>
            <c:numRef>
              <c:f>'1【Q25】２'!$H$45:$H$48</c:f>
              <c:numCache>
                <c:formatCode>0.0_ </c:formatCode>
                <c:ptCount val="4"/>
                <c:pt idx="0">
                  <c:v>28.205128205128204</c:v>
                </c:pt>
                <c:pt idx="1">
                  <c:v>40.944881889763778</c:v>
                </c:pt>
                <c:pt idx="2">
                  <c:v>16.666666666666664</c:v>
                </c:pt>
                <c:pt idx="3">
                  <c:v>29.166666666666668</c:v>
                </c:pt>
              </c:numCache>
            </c:numRef>
          </c:val>
          <c:extLst>
            <c:ext xmlns:c16="http://schemas.microsoft.com/office/drawing/2014/chart" uri="{C3380CC4-5D6E-409C-BE32-E72D297353CC}">
              <c16:uniqueId val="{00000002-2862-4EFB-97C1-880D16F432E1}"/>
            </c:ext>
          </c:extLst>
        </c:ser>
        <c:ser>
          <c:idx val="3"/>
          <c:order val="3"/>
          <c:tx>
            <c:strRef>
              <c:f>'1【Q25】２'!$I$44</c:f>
              <c:strCache>
                <c:ptCount val="1"/>
                <c:pt idx="0">
                  <c:v>思っていなかった</c:v>
                </c:pt>
              </c:strCache>
            </c:strRef>
          </c:tx>
          <c:spPr>
            <a:pattFill prst="pct20">
              <a:fgClr>
                <a:srgbClr val="5B9BD5">
                  <a:lumMod val="75000"/>
                </a:srgbClr>
              </a:fgClr>
              <a:bgClr>
                <a:sysClr val="window" lastClr="FFFFFF"/>
              </a:bgClr>
            </a:pattFill>
            <a:ln>
              <a:solidFill>
                <a:srgbClr val="5B9BD5"/>
              </a:solid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ＭＳ ゴシック" panose="020B0609070205080204" pitchFamily="49"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'1【Q25】２'!$D$45:$E$48</c:f>
              <c:multiLvlStrCache>
                <c:ptCount val="4"/>
                <c:lvl>
                  <c:pt idx="0">
                    <c:v>男性総合職　説明あり(n=78)</c:v>
                  </c:pt>
                  <c:pt idx="1">
                    <c:v>男性総合職　説明なし(n=127)</c:v>
                  </c:pt>
                  <c:pt idx="2">
                    <c:v>女性総合職　説明あり(n=72)</c:v>
                  </c:pt>
                  <c:pt idx="3">
                    <c:v>女性総合職　説明なし(n=96)</c:v>
                  </c:pt>
                </c:lvl>
                <c:lvl>
                  <c:pt idx="0">
                    <c:v>男性総合職　説明あり</c:v>
                  </c:pt>
                  <c:pt idx="1">
                    <c:v>男性総合職　説明なし</c:v>
                  </c:pt>
                  <c:pt idx="2">
                    <c:v>女性総合職　説明あり</c:v>
                  </c:pt>
                  <c:pt idx="3">
                    <c:v>女性総合職　説明なし</c:v>
                  </c:pt>
                </c:lvl>
              </c:multiLvlStrCache>
            </c:multiLvlStrRef>
          </c:cat>
          <c:val>
            <c:numRef>
              <c:f>'1【Q25】２'!$I$45:$I$48</c:f>
              <c:numCache>
                <c:formatCode>0.0_ </c:formatCode>
                <c:ptCount val="4"/>
                <c:pt idx="0">
                  <c:v>6.4102564102564097</c:v>
                </c:pt>
                <c:pt idx="1">
                  <c:v>24.409448818897637</c:v>
                </c:pt>
                <c:pt idx="2">
                  <c:v>4.1666666666666661</c:v>
                </c:pt>
                <c:pt idx="3">
                  <c:v>10.416666666666668</c:v>
                </c:pt>
              </c:numCache>
            </c:numRef>
          </c:val>
          <c:extLst>
            <c:ext xmlns:c16="http://schemas.microsoft.com/office/drawing/2014/chart" uri="{C3380CC4-5D6E-409C-BE32-E72D297353CC}">
              <c16:uniqueId val="{00000003-2862-4EFB-97C1-880D16F432E1}"/>
            </c:ext>
          </c:extLst>
        </c:ser>
        <c:dLbls>
          <c:showLegendKey val="0"/>
          <c:showVal val="0"/>
          <c:showCatName val="0"/>
          <c:showSerName val="0"/>
          <c:showPercent val="0"/>
          <c:showBubbleSize val="0"/>
        </c:dLbls>
        <c:gapWidth val="150"/>
        <c:overlap val="100"/>
        <c:axId val="414391640"/>
        <c:axId val="414398696"/>
      </c:barChart>
      <c:catAx>
        <c:axId val="41439164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ＭＳ ゴシック" panose="020B0609070205080204" pitchFamily="49" charset="-128"/>
                <a:ea typeface="ＭＳ Ｐゴシック" panose="020B0600070205080204" pitchFamily="50" charset="-128"/>
                <a:cs typeface="+mn-cs"/>
              </a:defRPr>
            </a:pPr>
            <a:endParaRPr lang="ja-JP"/>
          </a:p>
        </c:txPr>
        <c:crossAx val="414398696"/>
        <c:crosses val="autoZero"/>
        <c:auto val="1"/>
        <c:lblAlgn val="ctr"/>
        <c:lblOffset val="100"/>
        <c:noMultiLvlLbl val="0"/>
      </c:catAx>
      <c:valAx>
        <c:axId val="41439869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Ｐゴシック" panose="020B0600070205080204" pitchFamily="50" charset="-128"/>
                <a:cs typeface="+mn-cs"/>
              </a:defRPr>
            </a:pPr>
            <a:endParaRPr lang="ja-JP"/>
          </a:p>
        </c:txPr>
        <c:crossAx val="414391640"/>
        <c:crosses val="autoZero"/>
        <c:crossBetween val="between"/>
        <c:majorUnit val="0.2"/>
      </c:valAx>
      <c:spPr>
        <a:noFill/>
        <a:ln>
          <a:noFill/>
        </a:ln>
        <a:effectLst/>
      </c:spPr>
    </c:plotArea>
    <c:legend>
      <c:legendPos val="b"/>
      <c:layout>
        <c:manualLayout>
          <c:xMode val="edge"/>
          <c:yMode val="edge"/>
          <c:x val="0.20754689251936831"/>
          <c:y val="0.8376738845144357"/>
          <c:w val="0.77475399243638388"/>
          <c:h val="0.1384596223926649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ＭＳ ゴシック" panose="020B0609070205080204" pitchFamily="49"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baseline="0">
          <a:solidFill>
            <a:sysClr val="windowText" lastClr="000000"/>
          </a:solidFill>
          <a:latin typeface="ＭＳ ゴシック" panose="020B0609070205080204" pitchFamily="49"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879036877701578E-2"/>
          <c:y val="5.1340739941753859E-2"/>
          <c:w val="0.96478877233544813"/>
          <c:h val="0.9144126847157804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'28【Q26S1】'!$F$30:$L$30</c:f>
              <c:numCache>
                <c:formatCode>0.0_ </c:formatCode>
                <c:ptCount val="7"/>
                <c:pt idx="0">
                  <c:v>48.080808080808083</c:v>
                </c:pt>
                <c:pt idx="1">
                  <c:v>39.797979797979799</c:v>
                </c:pt>
                <c:pt idx="2">
                  <c:v>22.222222222222221</c:v>
                </c:pt>
                <c:pt idx="3">
                  <c:v>24.242424242424242</c:v>
                </c:pt>
                <c:pt idx="4">
                  <c:v>24.040404040404042</c:v>
                </c:pt>
                <c:pt idx="5">
                  <c:v>20.606060606060606</c:v>
                </c:pt>
                <c:pt idx="6">
                  <c:v>2.4242424242424243</c:v>
                </c:pt>
              </c:numCache>
            </c:numRef>
          </c:val>
          <c:extLst>
            <c:ext xmlns:c16="http://schemas.microsoft.com/office/drawing/2014/chart" uri="{C3380CC4-5D6E-409C-BE32-E72D297353CC}">
              <c16:uniqueId val="{00000005-4F96-4EB8-89E2-42CA5BB32BEC}"/>
            </c:ext>
          </c:extLst>
        </c:ser>
        <c:dLbls>
          <c:showLegendKey val="0"/>
          <c:showVal val="0"/>
          <c:showCatName val="0"/>
          <c:showSerName val="0"/>
          <c:showPercent val="0"/>
          <c:showBubbleSize val="0"/>
        </c:dLbls>
        <c:gapWidth val="60"/>
        <c:overlap val="-50"/>
        <c:axId val="414393992"/>
        <c:axId val="414396736"/>
      </c:barChart>
      <c:catAx>
        <c:axId val="414393992"/>
        <c:scaling>
          <c:orientation val="minMax"/>
        </c:scaling>
        <c:delete val="1"/>
        <c:axPos val="b"/>
        <c:numFmt formatCode="General" sourceLinked="1"/>
        <c:majorTickMark val="out"/>
        <c:minorTickMark val="none"/>
        <c:tickLblPos val="nextTo"/>
        <c:crossAx val="414396736"/>
        <c:crosses val="autoZero"/>
        <c:auto val="1"/>
        <c:lblAlgn val="ctr"/>
        <c:lblOffset val="100"/>
        <c:noMultiLvlLbl val="0"/>
      </c:catAx>
      <c:valAx>
        <c:axId val="414396736"/>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14393992"/>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6405001340105367E-2"/>
          <c:y val="5.1368424837306297E-2"/>
          <c:w val="0.89105970563546566"/>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'38【Q27】'!$F$30:$H$30</c:f>
              <c:numCache>
                <c:formatCode>0.0_ </c:formatCode>
                <c:ptCount val="3"/>
                <c:pt idx="0">
                  <c:v>48.581560283687942</c:v>
                </c:pt>
                <c:pt idx="1">
                  <c:v>39.893617021276597</c:v>
                </c:pt>
                <c:pt idx="2">
                  <c:v>11.524822695035461</c:v>
                </c:pt>
              </c:numCache>
            </c:numRef>
          </c:val>
          <c:extLst>
            <c:ext xmlns:c16="http://schemas.microsoft.com/office/drawing/2014/chart" uri="{C3380CC4-5D6E-409C-BE32-E72D297353CC}">
              <c16:uniqueId val="{00000000-1F8B-40D7-A852-FD2F8B39DED8}"/>
            </c:ext>
          </c:extLst>
        </c:ser>
        <c:dLbls>
          <c:showLegendKey val="0"/>
          <c:showVal val="0"/>
          <c:showCatName val="0"/>
          <c:showSerName val="0"/>
          <c:showPercent val="0"/>
          <c:showBubbleSize val="0"/>
        </c:dLbls>
        <c:gapWidth val="60"/>
        <c:overlap val="-50"/>
        <c:axId val="414395168"/>
        <c:axId val="414397520"/>
      </c:barChart>
      <c:catAx>
        <c:axId val="414395168"/>
        <c:scaling>
          <c:orientation val="minMax"/>
        </c:scaling>
        <c:delete val="1"/>
        <c:axPos val="b"/>
        <c:numFmt formatCode="General" sourceLinked="1"/>
        <c:majorTickMark val="out"/>
        <c:minorTickMark val="none"/>
        <c:tickLblPos val="nextTo"/>
        <c:crossAx val="414397520"/>
        <c:crosses val="autoZero"/>
        <c:auto val="1"/>
        <c:lblAlgn val="ctr"/>
        <c:lblOffset val="100"/>
        <c:noMultiLvlLbl val="0"/>
      </c:catAx>
      <c:valAx>
        <c:axId val="414397520"/>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143951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63513826555157249"/>
          <c:w val="0.9375693739554638"/>
          <c:h val="0.28533683226687756"/>
        </c:manualLayout>
      </c:layout>
      <c:barChart>
        <c:barDir val="bar"/>
        <c:grouping val="percentStacked"/>
        <c:varyColors val="0"/>
        <c:ser>
          <c:idx val="0"/>
          <c:order val="0"/>
          <c:tx>
            <c:strRef>
              <c:f>'38【Q27】'!$F$28</c:f>
              <c:strCache>
                <c:ptCount val="1"/>
                <c:pt idx="0">
                  <c:v>仕事をする上での指針となっている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'38【Q27】'!$F$30:$F$32</c:f>
              <c:numCache>
                <c:formatCode>"▲"0.0_ </c:formatCode>
                <c:ptCount val="3"/>
                <c:pt idx="0" formatCode="0.0_ ">
                  <c:v>48.581560283687942</c:v>
                </c:pt>
                <c:pt idx="1">
                  <c:v>62.103174603174608</c:v>
                </c:pt>
                <c:pt idx="2" formatCode="&quot;▼&quot;0.0_ ">
                  <c:v>41.059602649006621</c:v>
                </c:pt>
              </c:numCache>
            </c:numRef>
          </c:val>
          <c:extLst>
            <c:ext xmlns:c16="http://schemas.microsoft.com/office/drawing/2014/chart" uri="{C3380CC4-5D6E-409C-BE32-E72D297353CC}">
              <c16:uniqueId val="{00000000-ACC4-45DE-ADE7-E1923B846249}"/>
            </c:ext>
          </c:extLst>
        </c:ser>
        <c:ser>
          <c:idx val="1"/>
          <c:order val="1"/>
          <c:tx>
            <c:strRef>
              <c:f>'38【Q27】'!$G$28</c:f>
              <c:strCache>
                <c:ptCount val="1"/>
                <c:pt idx="0">
                  <c:v>仕事をする上での指針となっていない</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'38【Q27】'!$G$30:$G$32</c:f>
              <c:numCache>
                <c:formatCode>"▼"0.0_ </c:formatCode>
                <c:ptCount val="3"/>
                <c:pt idx="0" formatCode="0.0_ ">
                  <c:v>39.893617021276597</c:v>
                </c:pt>
                <c:pt idx="1">
                  <c:v>28.373015873015873</c:v>
                </c:pt>
                <c:pt idx="2" formatCode="&quot;▲&quot;0.0_ ">
                  <c:v>46.302428256070641</c:v>
                </c:pt>
              </c:numCache>
            </c:numRef>
          </c:val>
          <c:extLst>
            <c:ext xmlns:c16="http://schemas.microsoft.com/office/drawing/2014/chart" uri="{C3380CC4-5D6E-409C-BE32-E72D297353CC}">
              <c16:uniqueId val="{00000001-ACC4-45DE-ADE7-E1923B846249}"/>
            </c:ext>
          </c:extLst>
        </c:ser>
        <c:ser>
          <c:idx val="2"/>
          <c:order val="2"/>
          <c:tx>
            <c:strRef>
              <c:f>'38【Q27】'!$H$28</c:f>
              <c:strCache>
                <c:ptCount val="1"/>
                <c:pt idx="0">
                  <c:v>企業理念を知らない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'38【Q27】'!$H$30:$H$32</c:f>
              <c:numCache>
                <c:formatCode>"▽"0.0_ </c:formatCode>
                <c:ptCount val="3"/>
                <c:pt idx="0" formatCode="0.0_ ">
                  <c:v>11.524822695035461</c:v>
                </c:pt>
                <c:pt idx="1">
                  <c:v>9.5238095238095237</c:v>
                </c:pt>
                <c:pt idx="2" formatCode="&quot;△&quot;0.0_ ">
                  <c:v>12.637969094922738</c:v>
                </c:pt>
              </c:numCache>
            </c:numRef>
          </c:val>
          <c:extLst>
            <c:ext xmlns:c16="http://schemas.microsoft.com/office/drawing/2014/chart" uri="{C3380CC4-5D6E-409C-BE32-E72D297353CC}">
              <c16:uniqueId val="{00000002-ACC4-45DE-ADE7-E1923B846249}"/>
            </c:ext>
          </c:extLst>
        </c:ser>
        <c:dLbls>
          <c:showLegendKey val="0"/>
          <c:showVal val="0"/>
          <c:showCatName val="0"/>
          <c:showSerName val="0"/>
          <c:showPercent val="0"/>
          <c:showBubbleSize val="0"/>
        </c:dLbls>
        <c:gapWidth val="30"/>
        <c:overlap val="100"/>
        <c:axId val="414400264"/>
        <c:axId val="414397912"/>
      </c:barChart>
      <c:catAx>
        <c:axId val="414400264"/>
        <c:scaling>
          <c:orientation val="maxMin"/>
        </c:scaling>
        <c:delete val="1"/>
        <c:axPos val="l"/>
        <c:majorTickMark val="out"/>
        <c:minorTickMark val="none"/>
        <c:tickLblPos val="nextTo"/>
        <c:crossAx val="414397912"/>
        <c:crosses val="autoZero"/>
        <c:auto val="1"/>
        <c:lblAlgn val="ctr"/>
        <c:lblOffset val="100"/>
        <c:tickLblSkip val="3"/>
        <c:tickMarkSkip val="1"/>
        <c:noMultiLvlLbl val="0"/>
      </c:catAx>
      <c:valAx>
        <c:axId val="414397912"/>
        <c:scaling>
          <c:orientation val="minMax"/>
          <c:min val="0"/>
        </c:scaling>
        <c:delete val="1"/>
        <c:axPos val="t"/>
        <c:numFmt formatCode="0%" sourceLinked="1"/>
        <c:majorTickMark val="out"/>
        <c:minorTickMark val="none"/>
        <c:tickLblPos val="nextTo"/>
        <c:crossAx val="414400264"/>
        <c:crossesAt val="1"/>
        <c:crossBetween val="between"/>
      </c:valAx>
      <c:spPr>
        <a:noFill/>
        <a:ln w="25400">
          <a:noFill/>
        </a:ln>
      </c:spPr>
    </c:plotArea>
    <c:legend>
      <c:legendPos val="t"/>
      <c:layout>
        <c:manualLayout>
          <c:xMode val="edge"/>
          <c:yMode val="edge"/>
          <c:x val="1.9586900056360143E-2"/>
          <c:y val="0.367772798321364"/>
          <c:w val="0.86145407345250413"/>
          <c:h val="0.24411618642871788"/>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2311111111111111"/>
          <c:w val="0.9375693739554638"/>
          <c:h val="0.6"/>
        </c:manualLayout>
      </c:layout>
      <c:barChart>
        <c:barDir val="bar"/>
        <c:grouping val="percentStacked"/>
        <c:varyColors val="0"/>
        <c:ser>
          <c:idx val="0"/>
          <c:order val="0"/>
          <c:tx>
            <c:strRef>
              <c:f>'38【Q27】'!$F$28</c:f>
              <c:strCache>
                <c:ptCount val="1"/>
                <c:pt idx="0">
                  <c:v>仕事をする上での指針となっている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'38【Q27】'!$F$33:$F$35</c:f>
              <c:numCache>
                <c:formatCode>"▲"0.0_ </c:formatCode>
                <c:ptCount val="3"/>
                <c:pt idx="0" formatCode="0.0_ ">
                  <c:v>41.101694915254242</c:v>
                </c:pt>
                <c:pt idx="1">
                  <c:v>56.92307692307692</c:v>
                </c:pt>
                <c:pt idx="2" formatCode="&quot;▼&quot;0.0_ ">
                  <c:v>35.087719298245609</c:v>
                </c:pt>
              </c:numCache>
            </c:numRef>
          </c:val>
          <c:extLst>
            <c:ext xmlns:c16="http://schemas.microsoft.com/office/drawing/2014/chart" uri="{C3380CC4-5D6E-409C-BE32-E72D297353CC}">
              <c16:uniqueId val="{00000000-8C37-47C7-A364-430EA1AA5137}"/>
            </c:ext>
          </c:extLst>
        </c:ser>
        <c:ser>
          <c:idx val="1"/>
          <c:order val="1"/>
          <c:tx>
            <c:strRef>
              <c:f>'38【Q27】'!$G$28</c:f>
              <c:strCache>
                <c:ptCount val="1"/>
                <c:pt idx="0">
                  <c:v>仕事をする上での指針となっていない</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'38【Q27】'!$G$33:$G$35</c:f>
              <c:numCache>
                <c:formatCode>"▽"0.0_ </c:formatCode>
                <c:ptCount val="3"/>
                <c:pt idx="0" formatCode="0.0_ ">
                  <c:v>47.881355932203391</c:v>
                </c:pt>
                <c:pt idx="1">
                  <c:v>33.846153846153847</c:v>
                </c:pt>
                <c:pt idx="2" formatCode="&quot;△&quot;0.0_ ">
                  <c:v>53.216374269005854</c:v>
                </c:pt>
              </c:numCache>
            </c:numRef>
          </c:val>
          <c:extLst>
            <c:ext xmlns:c16="http://schemas.microsoft.com/office/drawing/2014/chart" uri="{C3380CC4-5D6E-409C-BE32-E72D297353CC}">
              <c16:uniqueId val="{00000001-8C37-47C7-A364-430EA1AA5137}"/>
            </c:ext>
          </c:extLst>
        </c:ser>
        <c:ser>
          <c:idx val="2"/>
          <c:order val="2"/>
          <c:tx>
            <c:strRef>
              <c:f>'38【Q27】'!$H$28</c:f>
              <c:strCache>
                <c:ptCount val="1"/>
                <c:pt idx="0">
                  <c:v>企業理念を知らない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'38【Q27】'!$H$33:$H$35</c:f>
              <c:numCache>
                <c:formatCode>0.0_ </c:formatCode>
                <c:ptCount val="3"/>
                <c:pt idx="0">
                  <c:v>11.016949152542372</c:v>
                </c:pt>
                <c:pt idx="1">
                  <c:v>9.2307692307692317</c:v>
                </c:pt>
                <c:pt idx="2">
                  <c:v>11.695906432748536</c:v>
                </c:pt>
              </c:numCache>
            </c:numRef>
          </c:val>
          <c:extLst>
            <c:ext xmlns:c16="http://schemas.microsoft.com/office/drawing/2014/chart" uri="{C3380CC4-5D6E-409C-BE32-E72D297353CC}">
              <c16:uniqueId val="{00000002-8C37-47C7-A364-430EA1AA5137}"/>
            </c:ext>
          </c:extLst>
        </c:ser>
        <c:dLbls>
          <c:showLegendKey val="0"/>
          <c:showVal val="0"/>
          <c:showCatName val="0"/>
          <c:showSerName val="0"/>
          <c:showPercent val="0"/>
          <c:showBubbleSize val="0"/>
        </c:dLbls>
        <c:gapWidth val="30"/>
        <c:overlap val="100"/>
        <c:axId val="414399480"/>
        <c:axId val="414394776"/>
      </c:barChart>
      <c:catAx>
        <c:axId val="414399480"/>
        <c:scaling>
          <c:orientation val="maxMin"/>
        </c:scaling>
        <c:delete val="1"/>
        <c:axPos val="l"/>
        <c:majorTickMark val="out"/>
        <c:minorTickMark val="none"/>
        <c:tickLblPos val="nextTo"/>
        <c:crossAx val="414394776"/>
        <c:crosses val="autoZero"/>
        <c:auto val="1"/>
        <c:lblAlgn val="ctr"/>
        <c:lblOffset val="100"/>
        <c:tickLblSkip val="3"/>
        <c:tickMarkSkip val="1"/>
        <c:noMultiLvlLbl val="0"/>
      </c:catAx>
      <c:valAx>
        <c:axId val="414394776"/>
        <c:scaling>
          <c:orientation val="minMax"/>
          <c:min val="0"/>
        </c:scaling>
        <c:delete val="1"/>
        <c:axPos val="t"/>
        <c:numFmt formatCode="0%" sourceLinked="1"/>
        <c:majorTickMark val="out"/>
        <c:minorTickMark val="none"/>
        <c:tickLblPos val="nextTo"/>
        <c:crossAx val="414399480"/>
        <c:crossesAt val="1"/>
        <c:crossBetween val="between"/>
      </c:valAx>
      <c:spPr>
        <a:noFill/>
        <a:ln w="25400">
          <a:noFill/>
        </a:ln>
      </c:spPr>
    </c:plotArea>
    <c:plotVisOnly val="1"/>
    <c:dispBlanksAs val="gap"/>
    <c:showDLblsOverMax val="0"/>
  </c:chart>
  <c:spPr>
    <a:noFill/>
    <a:ln w="25400">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8192771084337352E-2"/>
          <c:y val="5.1368424837306297E-2"/>
          <c:w val="0.8558062169939602"/>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'10【Q12】'!$F$30:$G$30</c:f>
              <c:numCache>
                <c:formatCode>0.0_ </c:formatCode>
                <c:ptCount val="2"/>
                <c:pt idx="0">
                  <c:v>63.232323232323232</c:v>
                </c:pt>
                <c:pt idx="1">
                  <c:v>36.767676767676768</c:v>
                </c:pt>
              </c:numCache>
            </c:numRef>
          </c:val>
          <c:extLst>
            <c:ext xmlns:c16="http://schemas.microsoft.com/office/drawing/2014/chart" uri="{C3380CC4-5D6E-409C-BE32-E72D297353CC}">
              <c16:uniqueId val="{00000005-BC8C-44AF-BA0E-C5FD780C34EE}"/>
            </c:ext>
          </c:extLst>
        </c:ser>
        <c:dLbls>
          <c:showLegendKey val="0"/>
          <c:showVal val="0"/>
          <c:showCatName val="0"/>
          <c:showSerName val="0"/>
          <c:showPercent val="0"/>
          <c:showBubbleSize val="0"/>
        </c:dLbls>
        <c:gapWidth val="60"/>
        <c:overlap val="-50"/>
        <c:axId val="405253608"/>
        <c:axId val="405254000"/>
      </c:barChart>
      <c:catAx>
        <c:axId val="405253608"/>
        <c:scaling>
          <c:orientation val="minMax"/>
        </c:scaling>
        <c:delete val="1"/>
        <c:axPos val="b"/>
        <c:numFmt formatCode="General" sourceLinked="1"/>
        <c:majorTickMark val="out"/>
        <c:minorTickMark val="none"/>
        <c:tickLblPos val="nextTo"/>
        <c:crossAx val="405254000"/>
        <c:crosses val="autoZero"/>
        <c:auto val="1"/>
        <c:lblAlgn val="ctr"/>
        <c:lblOffset val="100"/>
        <c:noMultiLvlLbl val="0"/>
      </c:catAx>
      <c:valAx>
        <c:axId val="405254000"/>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0525360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2311111111111111"/>
          <c:w val="0.9375693739554638"/>
          <c:h val="0.6"/>
        </c:manualLayout>
      </c:layout>
      <c:barChart>
        <c:barDir val="bar"/>
        <c:grouping val="percentStacked"/>
        <c:varyColors val="0"/>
        <c:ser>
          <c:idx val="0"/>
          <c:order val="0"/>
          <c:tx>
            <c:strRef>
              <c:f>'38【Q27】'!$F$28</c:f>
              <c:strCache>
                <c:ptCount val="1"/>
                <c:pt idx="0">
                  <c:v>仕事をする上での指針となっている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'38【Q27】'!$F$36:$F$38</c:f>
              <c:numCache>
                <c:formatCode>"▲"0.0_ </c:formatCode>
                <c:ptCount val="3"/>
                <c:pt idx="0" formatCode="0.0_ ">
                  <c:v>53.281853281853287</c:v>
                </c:pt>
                <c:pt idx="1">
                  <c:v>63.392857142857139</c:v>
                </c:pt>
                <c:pt idx="2" formatCode="&quot;▼&quot;0.0_ ">
                  <c:v>45.57823129251701</c:v>
                </c:pt>
              </c:numCache>
            </c:numRef>
          </c:val>
          <c:extLst>
            <c:ext xmlns:c16="http://schemas.microsoft.com/office/drawing/2014/chart" uri="{C3380CC4-5D6E-409C-BE32-E72D297353CC}">
              <c16:uniqueId val="{00000000-420F-43A6-B4D7-897B7540AA71}"/>
            </c:ext>
          </c:extLst>
        </c:ser>
        <c:ser>
          <c:idx val="1"/>
          <c:order val="1"/>
          <c:tx>
            <c:strRef>
              <c:f>'38【Q27】'!$G$28</c:f>
              <c:strCache>
                <c:ptCount val="1"/>
                <c:pt idx="0">
                  <c:v>仕事をする上での指針となっていない</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'38【Q27】'!$G$36:$G$38</c:f>
              <c:numCache>
                <c:formatCode>"▼"0.0_ </c:formatCode>
                <c:ptCount val="3"/>
                <c:pt idx="0" formatCode="0.0_ ">
                  <c:v>32.046332046332047</c:v>
                </c:pt>
                <c:pt idx="1">
                  <c:v>20.535714285714285</c:v>
                </c:pt>
                <c:pt idx="2" formatCode="&quot;▲&quot;0.0_ ">
                  <c:v>40.816326530612244</c:v>
                </c:pt>
              </c:numCache>
            </c:numRef>
          </c:val>
          <c:extLst>
            <c:ext xmlns:c16="http://schemas.microsoft.com/office/drawing/2014/chart" uri="{C3380CC4-5D6E-409C-BE32-E72D297353CC}">
              <c16:uniqueId val="{00000001-420F-43A6-B4D7-897B7540AA71}"/>
            </c:ext>
          </c:extLst>
        </c:ser>
        <c:ser>
          <c:idx val="2"/>
          <c:order val="2"/>
          <c:tx>
            <c:strRef>
              <c:f>'38【Q27】'!$H$28</c:f>
              <c:strCache>
                <c:ptCount val="1"/>
                <c:pt idx="0">
                  <c:v>企業理念を知らない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'38【Q27】'!$H$36:$H$38</c:f>
              <c:numCache>
                <c:formatCode>0.0_ </c:formatCode>
                <c:ptCount val="3"/>
                <c:pt idx="0">
                  <c:v>14.671814671814673</c:v>
                </c:pt>
                <c:pt idx="1">
                  <c:v>16.071428571428573</c:v>
                </c:pt>
                <c:pt idx="2">
                  <c:v>13.605442176870749</c:v>
                </c:pt>
              </c:numCache>
            </c:numRef>
          </c:val>
          <c:extLst>
            <c:ext xmlns:c16="http://schemas.microsoft.com/office/drawing/2014/chart" uri="{C3380CC4-5D6E-409C-BE32-E72D297353CC}">
              <c16:uniqueId val="{00000002-420F-43A6-B4D7-897B7540AA71}"/>
            </c:ext>
          </c:extLst>
        </c:ser>
        <c:dLbls>
          <c:showLegendKey val="0"/>
          <c:showVal val="0"/>
          <c:showCatName val="0"/>
          <c:showSerName val="0"/>
          <c:showPercent val="0"/>
          <c:showBubbleSize val="0"/>
        </c:dLbls>
        <c:gapWidth val="30"/>
        <c:overlap val="100"/>
        <c:axId val="414402224"/>
        <c:axId val="414401048"/>
      </c:barChart>
      <c:catAx>
        <c:axId val="414402224"/>
        <c:scaling>
          <c:orientation val="maxMin"/>
        </c:scaling>
        <c:delete val="1"/>
        <c:axPos val="l"/>
        <c:majorTickMark val="out"/>
        <c:minorTickMark val="none"/>
        <c:tickLblPos val="nextTo"/>
        <c:crossAx val="414401048"/>
        <c:crosses val="autoZero"/>
        <c:auto val="1"/>
        <c:lblAlgn val="ctr"/>
        <c:lblOffset val="100"/>
        <c:tickLblSkip val="3"/>
        <c:tickMarkSkip val="1"/>
        <c:noMultiLvlLbl val="0"/>
      </c:catAx>
      <c:valAx>
        <c:axId val="414401048"/>
        <c:scaling>
          <c:orientation val="minMax"/>
          <c:min val="0"/>
        </c:scaling>
        <c:delete val="1"/>
        <c:axPos val="t"/>
        <c:numFmt formatCode="0%" sourceLinked="1"/>
        <c:majorTickMark val="out"/>
        <c:minorTickMark val="none"/>
        <c:tickLblPos val="nextTo"/>
        <c:crossAx val="414402224"/>
        <c:crossesAt val="1"/>
        <c:crossBetween val="between"/>
      </c:valAx>
      <c:spPr>
        <a:noFill/>
        <a:ln w="25400">
          <a:noFill/>
        </a:ln>
      </c:spPr>
    </c:plotArea>
    <c:plotVisOnly val="1"/>
    <c:dispBlanksAs val="gap"/>
    <c:showDLblsOverMax val="0"/>
  </c:chart>
  <c:spPr>
    <a:noFill/>
    <a:ln w="25400">
      <a:noFill/>
    </a:ln>
  </c:sp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3278388888888891"/>
          <c:y val="0.12190245986693525"/>
          <c:w val="0.51837574074074078"/>
          <c:h val="0.71455003347253643"/>
        </c:manualLayout>
      </c:layout>
      <c:barChart>
        <c:barDir val="bar"/>
        <c:grouping val="percentStacked"/>
        <c:varyColors val="0"/>
        <c:ser>
          <c:idx val="0"/>
          <c:order val="0"/>
          <c:tx>
            <c:strRef>
              <c:f>'38【Q27】'!$O$40</c:f>
              <c:strCache>
                <c:ptCount val="1"/>
                <c:pt idx="0">
                  <c:v>仕事をする上での指針となっている</c:v>
                </c:pt>
              </c:strCache>
            </c:strRef>
          </c:tx>
          <c:spPr>
            <a:solidFill>
              <a:srgbClr val="5B9BD5"/>
            </a:solidFill>
            <a:ln>
              <a:solidFill>
                <a:schemeClr val="accent1"/>
              </a:solidFill>
            </a:ln>
            <a:effectLst/>
          </c:spPr>
          <c:invertIfNegative val="0"/>
          <c:dLbls>
            <c:dLbl>
              <c:idx val="1"/>
              <c:layout>
                <c:manualLayout>
                  <c:x val="-8.6043845045330461E-17"/>
                  <c:y val="-5.85642072518712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90-4757-B5AE-F83325EA6AB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'38【Q27】'!$N$41:$N$47</c:f>
              <c:strCache>
                <c:ptCount val="7"/>
                <c:pt idx="0">
                  <c:v>男性総合職総合職総合職総合職 全体(n=236)</c:v>
                </c:pt>
                <c:pt idx="1">
                  <c:v>モチベーション高い・同程度(n=65)</c:v>
                </c:pt>
                <c:pt idx="2">
                  <c:v>低い(n=171)</c:v>
                </c:pt>
                <c:pt idx="4">
                  <c:v>女性総合職総合職総合職 全体(n=259)</c:v>
                </c:pt>
                <c:pt idx="5">
                  <c:v>モチベーション高い・同程度(n=112)</c:v>
                </c:pt>
                <c:pt idx="6">
                  <c:v>低い(n=147)</c:v>
                </c:pt>
              </c:strCache>
            </c:strRef>
          </c:cat>
          <c:val>
            <c:numRef>
              <c:f>'38【Q27】'!$O$41:$O$47</c:f>
              <c:numCache>
                <c:formatCode>0.0_);[Red]\(0.0\)</c:formatCode>
                <c:ptCount val="7"/>
                <c:pt idx="0" formatCode="0.0_ ">
                  <c:v>41.101694915254242</c:v>
                </c:pt>
                <c:pt idx="1">
                  <c:v>56.92307692307692</c:v>
                </c:pt>
                <c:pt idx="2">
                  <c:v>35.087719298245609</c:v>
                </c:pt>
                <c:pt idx="4" formatCode="0.0_ ">
                  <c:v>53.281853281853287</c:v>
                </c:pt>
                <c:pt idx="5">
                  <c:v>63.392857142857139</c:v>
                </c:pt>
                <c:pt idx="6">
                  <c:v>45.57823129251701</c:v>
                </c:pt>
              </c:numCache>
            </c:numRef>
          </c:val>
          <c:extLst>
            <c:ext xmlns:c16="http://schemas.microsoft.com/office/drawing/2014/chart" uri="{C3380CC4-5D6E-409C-BE32-E72D297353CC}">
              <c16:uniqueId val="{00000001-BA90-4757-B5AE-F83325EA6ABE}"/>
            </c:ext>
          </c:extLst>
        </c:ser>
        <c:ser>
          <c:idx val="1"/>
          <c:order val="1"/>
          <c:tx>
            <c:strRef>
              <c:f>'38【Q27】'!$P$40</c:f>
              <c:strCache>
                <c:ptCount val="1"/>
                <c:pt idx="0">
                  <c:v>仕事をする上での指針となっていない</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'38【Q27】'!$N$41:$N$47</c:f>
              <c:strCache>
                <c:ptCount val="7"/>
                <c:pt idx="0">
                  <c:v>男性総合職総合職総合職総合職 全体(n=236)</c:v>
                </c:pt>
                <c:pt idx="1">
                  <c:v>モチベーション高い・同程度(n=65)</c:v>
                </c:pt>
                <c:pt idx="2">
                  <c:v>低い(n=171)</c:v>
                </c:pt>
                <c:pt idx="4">
                  <c:v>女性総合職総合職総合職 全体(n=259)</c:v>
                </c:pt>
                <c:pt idx="5">
                  <c:v>モチベーション高い・同程度(n=112)</c:v>
                </c:pt>
                <c:pt idx="6">
                  <c:v>低い(n=147)</c:v>
                </c:pt>
              </c:strCache>
            </c:strRef>
          </c:cat>
          <c:val>
            <c:numRef>
              <c:f>'38【Q27】'!$P$41:$P$47</c:f>
              <c:numCache>
                <c:formatCode>0.0_);[Red]\(0.0\)</c:formatCode>
                <c:ptCount val="7"/>
                <c:pt idx="0" formatCode="0.0_ ">
                  <c:v>47.881355932203391</c:v>
                </c:pt>
                <c:pt idx="1">
                  <c:v>33.846153846153847</c:v>
                </c:pt>
                <c:pt idx="2">
                  <c:v>53.216374269005854</c:v>
                </c:pt>
                <c:pt idx="4" formatCode="0.0_ ">
                  <c:v>32.046332046332047</c:v>
                </c:pt>
                <c:pt idx="5">
                  <c:v>20.535714285714285</c:v>
                </c:pt>
                <c:pt idx="6">
                  <c:v>40.816326530612244</c:v>
                </c:pt>
              </c:numCache>
            </c:numRef>
          </c:val>
          <c:extLst>
            <c:ext xmlns:c16="http://schemas.microsoft.com/office/drawing/2014/chart" uri="{C3380CC4-5D6E-409C-BE32-E72D297353CC}">
              <c16:uniqueId val="{00000002-BA90-4757-B5AE-F83325EA6ABE}"/>
            </c:ext>
          </c:extLst>
        </c:ser>
        <c:ser>
          <c:idx val="2"/>
          <c:order val="2"/>
          <c:tx>
            <c:strRef>
              <c:f>'38【Q27】'!$Q$40</c:f>
              <c:strCache>
                <c:ptCount val="1"/>
                <c:pt idx="0">
                  <c:v>企業理念を知らない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'38【Q27】'!$N$41:$N$47</c:f>
              <c:strCache>
                <c:ptCount val="7"/>
                <c:pt idx="0">
                  <c:v>男性総合職総合職総合職総合職 全体(n=236)</c:v>
                </c:pt>
                <c:pt idx="1">
                  <c:v>モチベーション高い・同程度(n=65)</c:v>
                </c:pt>
                <c:pt idx="2">
                  <c:v>低い(n=171)</c:v>
                </c:pt>
                <c:pt idx="4">
                  <c:v>女性総合職総合職総合職 全体(n=259)</c:v>
                </c:pt>
                <c:pt idx="5">
                  <c:v>モチベーション高い・同程度(n=112)</c:v>
                </c:pt>
                <c:pt idx="6">
                  <c:v>低い(n=147)</c:v>
                </c:pt>
              </c:strCache>
            </c:strRef>
          </c:cat>
          <c:val>
            <c:numRef>
              <c:f>'38【Q27】'!$Q$41:$Q$47</c:f>
              <c:numCache>
                <c:formatCode>0.0_);[Red]\(0.0\)</c:formatCode>
                <c:ptCount val="7"/>
                <c:pt idx="0" formatCode="0.0_ ">
                  <c:v>11.016949152542372</c:v>
                </c:pt>
                <c:pt idx="1">
                  <c:v>9.2307692307692317</c:v>
                </c:pt>
                <c:pt idx="2">
                  <c:v>11.695906432748536</c:v>
                </c:pt>
                <c:pt idx="4" formatCode="0.0_ ">
                  <c:v>14.671814671814673</c:v>
                </c:pt>
                <c:pt idx="5">
                  <c:v>16.071428571428573</c:v>
                </c:pt>
                <c:pt idx="6">
                  <c:v>13.605442176870749</c:v>
                </c:pt>
              </c:numCache>
            </c:numRef>
          </c:val>
          <c:extLst>
            <c:ext xmlns:c16="http://schemas.microsoft.com/office/drawing/2014/chart" uri="{C3380CC4-5D6E-409C-BE32-E72D297353CC}">
              <c16:uniqueId val="{00000003-BA90-4757-B5AE-F83325EA6ABE}"/>
            </c:ext>
          </c:extLst>
        </c:ser>
        <c:dLbls>
          <c:showLegendKey val="0"/>
          <c:showVal val="0"/>
          <c:showCatName val="0"/>
          <c:showSerName val="0"/>
          <c:showPercent val="0"/>
          <c:showBubbleSize val="0"/>
        </c:dLbls>
        <c:gapWidth val="150"/>
        <c:overlap val="100"/>
        <c:axId val="414401440"/>
        <c:axId val="414401832"/>
      </c:barChart>
      <c:catAx>
        <c:axId val="41440144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14401832"/>
        <c:crosses val="autoZero"/>
        <c:auto val="1"/>
        <c:lblAlgn val="ctr"/>
        <c:lblOffset val="100"/>
        <c:noMultiLvlLbl val="0"/>
      </c:catAx>
      <c:valAx>
        <c:axId val="41440183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14401440"/>
        <c:crosses val="autoZero"/>
        <c:crossBetween val="between"/>
        <c:majorUnit val="0.2"/>
      </c:valAx>
      <c:spPr>
        <a:noFill/>
        <a:ln>
          <a:noFill/>
        </a:ln>
        <a:effectLst/>
      </c:spPr>
    </c:plotArea>
    <c:legend>
      <c:legendPos val="b"/>
      <c:layout>
        <c:manualLayout>
          <c:xMode val="edge"/>
          <c:yMode val="edge"/>
          <c:x val="9.8019444444444451E-2"/>
          <c:y val="0.85682085285897969"/>
          <c:w val="0.8808138888888889"/>
          <c:h val="0.1269848151572146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6405001340105367E-2"/>
          <c:y val="5.1368424837306297E-2"/>
          <c:w val="0.89105970563546566"/>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'29【Q27】'!$F$30:$H$30</c:f>
              <c:numCache>
                <c:formatCode>0.0_ </c:formatCode>
                <c:ptCount val="3"/>
                <c:pt idx="0">
                  <c:v>47.474747474747474</c:v>
                </c:pt>
                <c:pt idx="1">
                  <c:v>39.595959595959599</c:v>
                </c:pt>
                <c:pt idx="2">
                  <c:v>12.929292929292929</c:v>
                </c:pt>
              </c:numCache>
            </c:numRef>
          </c:val>
          <c:extLst>
            <c:ext xmlns:c16="http://schemas.microsoft.com/office/drawing/2014/chart" uri="{C3380CC4-5D6E-409C-BE32-E72D297353CC}">
              <c16:uniqueId val="{00000005-857C-49C2-B17D-2FD91703EF30}"/>
            </c:ext>
          </c:extLst>
        </c:ser>
        <c:dLbls>
          <c:showLegendKey val="0"/>
          <c:showVal val="0"/>
          <c:showCatName val="0"/>
          <c:showSerName val="0"/>
          <c:showPercent val="0"/>
          <c:showBubbleSize val="0"/>
        </c:dLbls>
        <c:gapWidth val="60"/>
        <c:overlap val="-50"/>
        <c:axId val="414403400"/>
        <c:axId val="414403792"/>
      </c:barChart>
      <c:catAx>
        <c:axId val="414403400"/>
        <c:scaling>
          <c:orientation val="minMax"/>
        </c:scaling>
        <c:delete val="1"/>
        <c:axPos val="b"/>
        <c:numFmt formatCode="General" sourceLinked="1"/>
        <c:majorTickMark val="out"/>
        <c:minorTickMark val="none"/>
        <c:tickLblPos val="nextTo"/>
        <c:crossAx val="414403792"/>
        <c:crosses val="autoZero"/>
        <c:auto val="1"/>
        <c:lblAlgn val="ctr"/>
        <c:lblOffset val="100"/>
        <c:noMultiLvlLbl val="0"/>
      </c:catAx>
      <c:valAx>
        <c:axId val="414403792"/>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14403400"/>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63513826555157249"/>
          <c:w val="0.9375693739554638"/>
          <c:h val="0.28533683226687756"/>
        </c:manualLayout>
      </c:layout>
      <c:barChart>
        <c:barDir val="bar"/>
        <c:grouping val="percentStacked"/>
        <c:varyColors val="0"/>
        <c:ser>
          <c:idx val="0"/>
          <c:order val="0"/>
          <c:tx>
            <c:strRef>
              <c:f>'29【Q27】'!$F$28</c:f>
              <c:strCache>
                <c:ptCount val="1"/>
                <c:pt idx="0">
                  <c:v>仕事をする上での指針となっている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'29【Q27】'!$F$30:$F$32</c:f>
              <c:numCache>
                <c:formatCode>"▽"0.0_ </c:formatCode>
                <c:ptCount val="3"/>
                <c:pt idx="0" formatCode="0.0_ ">
                  <c:v>47.474747474747474</c:v>
                </c:pt>
                <c:pt idx="1">
                  <c:v>41.101694915254242</c:v>
                </c:pt>
                <c:pt idx="2" formatCode="&quot;△&quot;0.0_ ">
                  <c:v>53.281853281853287</c:v>
                </c:pt>
              </c:numCache>
            </c:numRef>
          </c:val>
          <c:extLst>
            <c:ext xmlns:c16="http://schemas.microsoft.com/office/drawing/2014/chart" uri="{C3380CC4-5D6E-409C-BE32-E72D297353CC}">
              <c16:uniqueId val="{00000001-C3F9-4097-B6FA-F79A21EDB9F4}"/>
            </c:ext>
          </c:extLst>
        </c:ser>
        <c:ser>
          <c:idx val="1"/>
          <c:order val="1"/>
          <c:tx>
            <c:strRef>
              <c:f>'29【Q27】'!$G$28</c:f>
              <c:strCache>
                <c:ptCount val="1"/>
                <c:pt idx="0">
                  <c:v>仕事をする上での指針となっていない</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'29【Q27】'!$G$30:$G$32</c:f>
              <c:numCache>
                <c:formatCode>"▲"0.0_ </c:formatCode>
                <c:ptCount val="3"/>
                <c:pt idx="0" formatCode="0.0_ ">
                  <c:v>39.595959595959599</c:v>
                </c:pt>
                <c:pt idx="1">
                  <c:v>47.881355932203391</c:v>
                </c:pt>
                <c:pt idx="2" formatCode="&quot;▼&quot;0.0_ ">
                  <c:v>32.046332046332047</c:v>
                </c:pt>
              </c:numCache>
            </c:numRef>
          </c:val>
          <c:extLst>
            <c:ext xmlns:c16="http://schemas.microsoft.com/office/drawing/2014/chart" uri="{C3380CC4-5D6E-409C-BE32-E72D297353CC}">
              <c16:uniqueId val="{00000002-C3F9-4097-B6FA-F79A21EDB9F4}"/>
            </c:ext>
          </c:extLst>
        </c:ser>
        <c:ser>
          <c:idx val="2"/>
          <c:order val="2"/>
          <c:tx>
            <c:strRef>
              <c:f>'29【Q27】'!$H$28</c:f>
              <c:strCache>
                <c:ptCount val="1"/>
                <c:pt idx="0">
                  <c:v>企業理念を知らない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'29【Q27】'!$H$30:$H$32</c:f>
              <c:numCache>
                <c:formatCode>0.0_ </c:formatCode>
                <c:ptCount val="3"/>
                <c:pt idx="0">
                  <c:v>12.929292929292929</c:v>
                </c:pt>
                <c:pt idx="1">
                  <c:v>11.016949152542372</c:v>
                </c:pt>
                <c:pt idx="2">
                  <c:v>14.671814671814673</c:v>
                </c:pt>
              </c:numCache>
            </c:numRef>
          </c:val>
          <c:extLst>
            <c:ext xmlns:c16="http://schemas.microsoft.com/office/drawing/2014/chart" uri="{C3380CC4-5D6E-409C-BE32-E72D297353CC}">
              <c16:uniqueId val="{00000003-C3F9-4097-B6FA-F79A21EDB9F4}"/>
            </c:ext>
          </c:extLst>
        </c:ser>
        <c:dLbls>
          <c:showLegendKey val="0"/>
          <c:showVal val="0"/>
          <c:showCatName val="0"/>
          <c:showSerName val="0"/>
          <c:showPercent val="0"/>
          <c:showBubbleSize val="0"/>
        </c:dLbls>
        <c:gapWidth val="30"/>
        <c:overlap val="100"/>
        <c:axId val="414407320"/>
        <c:axId val="414405752"/>
      </c:barChart>
      <c:catAx>
        <c:axId val="414407320"/>
        <c:scaling>
          <c:orientation val="maxMin"/>
        </c:scaling>
        <c:delete val="1"/>
        <c:axPos val="l"/>
        <c:majorTickMark val="out"/>
        <c:minorTickMark val="none"/>
        <c:tickLblPos val="nextTo"/>
        <c:crossAx val="414405752"/>
        <c:crosses val="autoZero"/>
        <c:auto val="1"/>
        <c:lblAlgn val="ctr"/>
        <c:lblOffset val="100"/>
        <c:tickLblSkip val="3"/>
        <c:tickMarkSkip val="1"/>
        <c:noMultiLvlLbl val="0"/>
      </c:catAx>
      <c:valAx>
        <c:axId val="414405752"/>
        <c:scaling>
          <c:orientation val="minMax"/>
          <c:min val="0"/>
        </c:scaling>
        <c:delete val="1"/>
        <c:axPos val="t"/>
        <c:numFmt formatCode="0%" sourceLinked="1"/>
        <c:majorTickMark val="out"/>
        <c:minorTickMark val="none"/>
        <c:tickLblPos val="nextTo"/>
        <c:crossAx val="414407320"/>
        <c:crossesAt val="1"/>
        <c:crossBetween val="between"/>
      </c:valAx>
      <c:spPr>
        <a:noFill/>
        <a:ln w="25400">
          <a:noFill/>
        </a:ln>
      </c:spPr>
    </c:plotArea>
    <c:legend>
      <c:legendPos val="t"/>
      <c:layout>
        <c:manualLayout>
          <c:xMode val="edge"/>
          <c:yMode val="edge"/>
          <c:x val="0.14075425807739725"/>
          <c:y val="0.31704625036280798"/>
          <c:w val="0.73531389722345941"/>
          <c:h val="0.28621189850429907"/>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4446144053876479E-2"/>
          <c:y val="5.1368424837306297E-2"/>
          <c:w val="0.92683480822930353"/>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'30【Q28】'!$F$30:$J$30</c:f>
              <c:numCache>
                <c:formatCode>0.0_ </c:formatCode>
                <c:ptCount val="5"/>
                <c:pt idx="0">
                  <c:v>21.01010101010101</c:v>
                </c:pt>
                <c:pt idx="1">
                  <c:v>49.292929292929294</c:v>
                </c:pt>
                <c:pt idx="2">
                  <c:v>17.979797979797979</c:v>
                </c:pt>
                <c:pt idx="3">
                  <c:v>5.6565656565656566</c:v>
                </c:pt>
                <c:pt idx="4">
                  <c:v>6.0606060606060606</c:v>
                </c:pt>
              </c:numCache>
            </c:numRef>
          </c:val>
          <c:extLst>
            <c:ext xmlns:c16="http://schemas.microsoft.com/office/drawing/2014/chart" uri="{C3380CC4-5D6E-409C-BE32-E72D297353CC}">
              <c16:uniqueId val="{00000005-4E01-4B37-837E-771F2AC3665E}"/>
            </c:ext>
          </c:extLst>
        </c:ser>
        <c:dLbls>
          <c:showLegendKey val="0"/>
          <c:showVal val="0"/>
          <c:showCatName val="0"/>
          <c:showSerName val="0"/>
          <c:showPercent val="0"/>
          <c:showBubbleSize val="0"/>
        </c:dLbls>
        <c:gapWidth val="60"/>
        <c:overlap val="-50"/>
        <c:axId val="414406928"/>
        <c:axId val="414404576"/>
      </c:barChart>
      <c:catAx>
        <c:axId val="414406928"/>
        <c:scaling>
          <c:orientation val="minMax"/>
        </c:scaling>
        <c:delete val="1"/>
        <c:axPos val="b"/>
        <c:numFmt formatCode="General" sourceLinked="1"/>
        <c:majorTickMark val="out"/>
        <c:minorTickMark val="none"/>
        <c:tickLblPos val="nextTo"/>
        <c:crossAx val="414404576"/>
        <c:crosses val="autoZero"/>
        <c:auto val="1"/>
        <c:lblAlgn val="ctr"/>
        <c:lblOffset val="100"/>
        <c:noMultiLvlLbl val="0"/>
      </c:catAx>
      <c:valAx>
        <c:axId val="414404576"/>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1440692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63513826555157249"/>
          <c:w val="0.93756915578227862"/>
          <c:h val="0.28533683226687756"/>
        </c:manualLayout>
      </c:layout>
      <c:barChart>
        <c:barDir val="bar"/>
        <c:grouping val="percentStacked"/>
        <c:varyColors val="0"/>
        <c:ser>
          <c:idx val="0"/>
          <c:order val="0"/>
          <c:tx>
            <c:strRef>
              <c:f>'30【Q28】'!$F$28</c:f>
              <c:strCache>
                <c:ptCount val="1"/>
                <c:pt idx="0">
                  <c:v>ある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'30【Q28】'!$F$30:$F$32</c:f>
              <c:numCache>
                <c:formatCode>0.0_ </c:formatCode>
                <c:ptCount val="3"/>
                <c:pt idx="0">
                  <c:v>21.01010101010101</c:v>
                </c:pt>
                <c:pt idx="1">
                  <c:v>18.64406779661017</c:v>
                </c:pt>
                <c:pt idx="2">
                  <c:v>23.166023166023166</c:v>
                </c:pt>
              </c:numCache>
            </c:numRef>
          </c:val>
          <c:extLst>
            <c:ext xmlns:c16="http://schemas.microsoft.com/office/drawing/2014/chart" uri="{C3380CC4-5D6E-409C-BE32-E72D297353CC}">
              <c16:uniqueId val="{00000001-E079-418D-8679-745C19869F6A}"/>
            </c:ext>
          </c:extLst>
        </c:ser>
        <c:ser>
          <c:idx val="1"/>
          <c:order val="1"/>
          <c:tx>
            <c:strRef>
              <c:f>'30【Q28】'!$G$28</c:f>
              <c:strCache>
                <c:ptCount val="1"/>
                <c:pt idx="0">
                  <c:v>どちらかと言えばある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'30【Q28】'!$G$30:$G$32</c:f>
              <c:numCache>
                <c:formatCode>0.0_ </c:formatCode>
                <c:ptCount val="3"/>
                <c:pt idx="0">
                  <c:v>49.292929292929294</c:v>
                </c:pt>
                <c:pt idx="1">
                  <c:v>48.305084745762713</c:v>
                </c:pt>
                <c:pt idx="2">
                  <c:v>50.19305019305019</c:v>
                </c:pt>
              </c:numCache>
            </c:numRef>
          </c:val>
          <c:extLst>
            <c:ext xmlns:c16="http://schemas.microsoft.com/office/drawing/2014/chart" uri="{C3380CC4-5D6E-409C-BE32-E72D297353CC}">
              <c16:uniqueId val="{00000002-E079-418D-8679-745C19869F6A}"/>
            </c:ext>
          </c:extLst>
        </c:ser>
        <c:ser>
          <c:idx val="2"/>
          <c:order val="2"/>
          <c:tx>
            <c:strRef>
              <c:f>'30【Q28】'!$H$28</c:f>
              <c:strCache>
                <c:ptCount val="1"/>
                <c:pt idx="0">
                  <c:v>どちらかと言えばない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'30【Q28】'!$H$30:$H$32</c:f>
              <c:numCache>
                <c:formatCode>0.0_ </c:formatCode>
                <c:ptCount val="3"/>
                <c:pt idx="0">
                  <c:v>17.979797979797979</c:v>
                </c:pt>
                <c:pt idx="1">
                  <c:v>19.915254237288135</c:v>
                </c:pt>
                <c:pt idx="2">
                  <c:v>16.216216216216218</c:v>
                </c:pt>
              </c:numCache>
            </c:numRef>
          </c:val>
          <c:extLst>
            <c:ext xmlns:c16="http://schemas.microsoft.com/office/drawing/2014/chart" uri="{C3380CC4-5D6E-409C-BE32-E72D297353CC}">
              <c16:uniqueId val="{00000003-E079-418D-8679-745C19869F6A}"/>
            </c:ext>
          </c:extLst>
        </c:ser>
        <c:ser>
          <c:idx val="3"/>
          <c:order val="3"/>
          <c:tx>
            <c:strRef>
              <c:f>'30【Q28】'!$I$28</c:f>
              <c:strCache>
                <c:ptCount val="1"/>
                <c:pt idx="0">
                  <c:v>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'30【Q28】'!$I$30:$I$32</c:f>
              <c:numCache>
                <c:formatCode>0.0_ </c:formatCode>
                <c:ptCount val="3"/>
                <c:pt idx="0">
                  <c:v>5.6565656565656566</c:v>
                </c:pt>
                <c:pt idx="1">
                  <c:v>6.7796610169491522</c:v>
                </c:pt>
                <c:pt idx="2">
                  <c:v>4.6332046332046328</c:v>
                </c:pt>
              </c:numCache>
            </c:numRef>
          </c:val>
          <c:extLst>
            <c:ext xmlns:c16="http://schemas.microsoft.com/office/drawing/2014/chart" uri="{C3380CC4-5D6E-409C-BE32-E72D297353CC}">
              <c16:uniqueId val="{00000004-E079-418D-8679-745C19869F6A}"/>
            </c:ext>
          </c:extLst>
        </c:ser>
        <c:ser>
          <c:idx val="4"/>
          <c:order val="4"/>
          <c:tx>
            <c:strRef>
              <c:f>'30【Q28】'!$J$28</c:f>
              <c:strCache>
                <c:ptCount val="1"/>
                <c:pt idx="0">
                  <c:v>考えたことがない</c:v>
                </c:pt>
              </c:strCache>
            </c:strRef>
          </c:tx>
          <c:spPr>
            <a:solidFill>
              <a:srgbClr val="92CDDC"/>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'30【Q28】'!$J$30:$J$32</c:f>
              <c:numCache>
                <c:formatCode>0.0_ </c:formatCode>
                <c:ptCount val="3"/>
                <c:pt idx="0">
                  <c:v>6.0606060606060606</c:v>
                </c:pt>
                <c:pt idx="1">
                  <c:v>6.3559322033898304</c:v>
                </c:pt>
                <c:pt idx="2">
                  <c:v>5.7915057915057915</c:v>
                </c:pt>
              </c:numCache>
            </c:numRef>
          </c:val>
          <c:extLst>
            <c:ext xmlns:c16="http://schemas.microsoft.com/office/drawing/2014/chart" uri="{C3380CC4-5D6E-409C-BE32-E72D297353CC}">
              <c16:uniqueId val="{00000005-E079-418D-8679-745C19869F6A}"/>
            </c:ext>
          </c:extLst>
        </c:ser>
        <c:dLbls>
          <c:showLegendKey val="0"/>
          <c:showVal val="0"/>
          <c:showCatName val="0"/>
          <c:showSerName val="0"/>
          <c:showPercent val="0"/>
          <c:showBubbleSize val="0"/>
        </c:dLbls>
        <c:gapWidth val="30"/>
        <c:overlap val="100"/>
        <c:axId val="414405360"/>
        <c:axId val="416152272"/>
      </c:barChart>
      <c:catAx>
        <c:axId val="414405360"/>
        <c:scaling>
          <c:orientation val="maxMin"/>
        </c:scaling>
        <c:delete val="1"/>
        <c:axPos val="l"/>
        <c:majorTickMark val="out"/>
        <c:minorTickMark val="none"/>
        <c:tickLblPos val="nextTo"/>
        <c:crossAx val="416152272"/>
        <c:crosses val="autoZero"/>
        <c:auto val="1"/>
        <c:lblAlgn val="ctr"/>
        <c:lblOffset val="100"/>
        <c:tickLblSkip val="3"/>
        <c:tickMarkSkip val="1"/>
        <c:noMultiLvlLbl val="0"/>
      </c:catAx>
      <c:valAx>
        <c:axId val="416152272"/>
        <c:scaling>
          <c:orientation val="minMax"/>
          <c:min val="0"/>
        </c:scaling>
        <c:delete val="1"/>
        <c:axPos val="t"/>
        <c:numFmt formatCode="0%" sourceLinked="1"/>
        <c:majorTickMark val="out"/>
        <c:minorTickMark val="none"/>
        <c:tickLblPos val="nextTo"/>
        <c:crossAx val="414405360"/>
        <c:crossesAt val="1"/>
        <c:crossBetween val="between"/>
      </c:valAx>
      <c:spPr>
        <a:noFill/>
        <a:ln w="25400">
          <a:noFill/>
        </a:ln>
      </c:spPr>
    </c:plotArea>
    <c:legend>
      <c:legendPos val="t"/>
      <c:layout>
        <c:manualLayout>
          <c:xMode val="edge"/>
          <c:yMode val="edge"/>
          <c:x val="0.17796972236229519"/>
          <c:y val="0.34240952434208599"/>
          <c:w val="0.60553678742502681"/>
          <c:h val="0.22280354871163807"/>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274207407407407"/>
          <c:y val="0.2040174978127734"/>
          <c:w val="0.79279999999999995"/>
          <c:h val="0.60304384174200443"/>
        </c:manualLayout>
      </c:layout>
      <c:barChart>
        <c:barDir val="bar"/>
        <c:grouping val="percentStacked"/>
        <c:varyColors val="0"/>
        <c:ser>
          <c:idx val="0"/>
          <c:order val="0"/>
          <c:tx>
            <c:strRef>
              <c:f>'30【Q28】'!$D$34</c:f>
              <c:strCache>
                <c:ptCount val="1"/>
                <c:pt idx="0">
                  <c:v>ある</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'30【Q28】'!$C$35:$C$36</c:f>
              <c:strCache>
                <c:ptCount val="2"/>
                <c:pt idx="0">
                  <c:v>男性総合職(n=236)</c:v>
                </c:pt>
                <c:pt idx="1">
                  <c:v>女性総合職(n=259)</c:v>
                </c:pt>
              </c:strCache>
            </c:strRef>
          </c:cat>
          <c:val>
            <c:numRef>
              <c:f>'30【Q28】'!$D$35:$D$36</c:f>
              <c:numCache>
                <c:formatCode>0.0_ </c:formatCode>
                <c:ptCount val="2"/>
                <c:pt idx="0">
                  <c:v>18.64406779661017</c:v>
                </c:pt>
                <c:pt idx="1">
                  <c:v>23.166023166023166</c:v>
                </c:pt>
              </c:numCache>
            </c:numRef>
          </c:val>
          <c:extLst>
            <c:ext xmlns:c16="http://schemas.microsoft.com/office/drawing/2014/chart" uri="{C3380CC4-5D6E-409C-BE32-E72D297353CC}">
              <c16:uniqueId val="{00000000-C9FE-4CF1-A09F-9380F68C79C8}"/>
            </c:ext>
          </c:extLst>
        </c:ser>
        <c:ser>
          <c:idx val="1"/>
          <c:order val="1"/>
          <c:tx>
            <c:strRef>
              <c:f>'30【Q28】'!$E$34</c:f>
              <c:strCache>
                <c:ptCount val="1"/>
                <c:pt idx="0">
                  <c:v>どちらかと言えばある</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'30【Q28】'!$C$35:$C$36</c:f>
              <c:strCache>
                <c:ptCount val="2"/>
                <c:pt idx="0">
                  <c:v>男性総合職(n=236)</c:v>
                </c:pt>
                <c:pt idx="1">
                  <c:v>女性総合職(n=259)</c:v>
                </c:pt>
              </c:strCache>
            </c:strRef>
          </c:cat>
          <c:val>
            <c:numRef>
              <c:f>'30【Q28】'!$E$35:$E$36</c:f>
              <c:numCache>
                <c:formatCode>0.0_ </c:formatCode>
                <c:ptCount val="2"/>
                <c:pt idx="0">
                  <c:v>48.305084745762713</c:v>
                </c:pt>
                <c:pt idx="1">
                  <c:v>50.19305019305019</c:v>
                </c:pt>
              </c:numCache>
            </c:numRef>
          </c:val>
          <c:extLst>
            <c:ext xmlns:c16="http://schemas.microsoft.com/office/drawing/2014/chart" uri="{C3380CC4-5D6E-409C-BE32-E72D297353CC}">
              <c16:uniqueId val="{00000001-C9FE-4CF1-A09F-9380F68C79C8}"/>
            </c:ext>
          </c:extLst>
        </c:ser>
        <c:ser>
          <c:idx val="2"/>
          <c:order val="2"/>
          <c:tx>
            <c:strRef>
              <c:f>'30【Q28】'!$F$34</c:f>
              <c:strCache>
                <c:ptCount val="1"/>
                <c:pt idx="0">
                  <c:v>どちらかと言えばない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'30【Q28】'!$C$35:$C$36</c:f>
              <c:strCache>
                <c:ptCount val="2"/>
                <c:pt idx="0">
                  <c:v>男性総合職(n=236)</c:v>
                </c:pt>
                <c:pt idx="1">
                  <c:v>女性総合職(n=259)</c:v>
                </c:pt>
              </c:strCache>
            </c:strRef>
          </c:cat>
          <c:val>
            <c:numRef>
              <c:f>'30【Q28】'!$F$35:$F$36</c:f>
              <c:numCache>
                <c:formatCode>0.0_ </c:formatCode>
                <c:ptCount val="2"/>
                <c:pt idx="0">
                  <c:v>19.915254237288135</c:v>
                </c:pt>
                <c:pt idx="1">
                  <c:v>16.216216216216218</c:v>
                </c:pt>
              </c:numCache>
            </c:numRef>
          </c:val>
          <c:extLst>
            <c:ext xmlns:c16="http://schemas.microsoft.com/office/drawing/2014/chart" uri="{C3380CC4-5D6E-409C-BE32-E72D297353CC}">
              <c16:uniqueId val="{00000002-C9FE-4CF1-A09F-9380F68C79C8}"/>
            </c:ext>
          </c:extLst>
        </c:ser>
        <c:ser>
          <c:idx val="3"/>
          <c:order val="3"/>
          <c:tx>
            <c:strRef>
              <c:f>'30【Q28】'!$G$34</c:f>
              <c:strCache>
                <c:ptCount val="1"/>
                <c:pt idx="0">
                  <c:v>ない</c:v>
                </c:pt>
              </c:strCache>
            </c:strRef>
          </c:tx>
          <c:spPr>
            <a:pattFill prst="pct20">
              <a:fgClr>
                <a:srgbClr val="5B9BD5">
                  <a:lumMod val="75000"/>
                </a:srgbClr>
              </a:fgClr>
              <a:bgClr>
                <a:sysClr val="window" lastClr="FFFFFF"/>
              </a:bgClr>
            </a:patt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'30【Q28】'!$C$35:$C$36</c:f>
              <c:strCache>
                <c:ptCount val="2"/>
                <c:pt idx="0">
                  <c:v>男性総合職(n=236)</c:v>
                </c:pt>
                <c:pt idx="1">
                  <c:v>女性総合職(n=259)</c:v>
                </c:pt>
              </c:strCache>
            </c:strRef>
          </c:cat>
          <c:val>
            <c:numRef>
              <c:f>'30【Q28】'!$G$35:$G$36</c:f>
              <c:numCache>
                <c:formatCode>0.0_ </c:formatCode>
                <c:ptCount val="2"/>
                <c:pt idx="0">
                  <c:v>6.7796610169491522</c:v>
                </c:pt>
                <c:pt idx="1">
                  <c:v>4.6332046332046328</c:v>
                </c:pt>
              </c:numCache>
            </c:numRef>
          </c:val>
          <c:extLst>
            <c:ext xmlns:c16="http://schemas.microsoft.com/office/drawing/2014/chart" uri="{C3380CC4-5D6E-409C-BE32-E72D297353CC}">
              <c16:uniqueId val="{00000003-C9FE-4CF1-A09F-9380F68C79C8}"/>
            </c:ext>
          </c:extLst>
        </c:ser>
        <c:ser>
          <c:idx val="4"/>
          <c:order val="4"/>
          <c:tx>
            <c:strRef>
              <c:f>'30【Q28】'!$H$34</c:f>
              <c:strCache>
                <c:ptCount val="1"/>
                <c:pt idx="0">
                  <c:v>考えたことがない</c:v>
                </c:pt>
              </c:strCache>
            </c:strRef>
          </c:tx>
          <c:spPr>
            <a:solidFill>
              <a:srgbClr val="FF99CC"/>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'30【Q28】'!$C$35:$C$36</c:f>
              <c:strCache>
                <c:ptCount val="2"/>
                <c:pt idx="0">
                  <c:v>男性総合職(n=236)</c:v>
                </c:pt>
                <c:pt idx="1">
                  <c:v>女性総合職(n=259)</c:v>
                </c:pt>
              </c:strCache>
            </c:strRef>
          </c:cat>
          <c:val>
            <c:numRef>
              <c:f>'30【Q28】'!$H$35:$H$36</c:f>
              <c:numCache>
                <c:formatCode>0.0_ </c:formatCode>
                <c:ptCount val="2"/>
                <c:pt idx="0">
                  <c:v>6.3559322033898304</c:v>
                </c:pt>
                <c:pt idx="1">
                  <c:v>5.7915057915057915</c:v>
                </c:pt>
              </c:numCache>
            </c:numRef>
          </c:val>
          <c:extLst>
            <c:ext xmlns:c16="http://schemas.microsoft.com/office/drawing/2014/chart" uri="{C3380CC4-5D6E-409C-BE32-E72D297353CC}">
              <c16:uniqueId val="{00000004-C9FE-4CF1-A09F-9380F68C79C8}"/>
            </c:ext>
          </c:extLst>
        </c:ser>
        <c:dLbls>
          <c:showLegendKey val="0"/>
          <c:showVal val="0"/>
          <c:showCatName val="0"/>
          <c:showSerName val="0"/>
          <c:showPercent val="0"/>
          <c:showBubbleSize val="0"/>
        </c:dLbls>
        <c:gapWidth val="150"/>
        <c:overlap val="100"/>
        <c:axId val="416156192"/>
        <c:axId val="416160896"/>
      </c:barChart>
      <c:catAx>
        <c:axId val="4161561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16160896"/>
        <c:crosses val="autoZero"/>
        <c:auto val="1"/>
        <c:lblAlgn val="ctr"/>
        <c:lblOffset val="100"/>
        <c:noMultiLvlLbl val="0"/>
      </c:catAx>
      <c:valAx>
        <c:axId val="41616089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16156192"/>
        <c:crosses val="autoZero"/>
        <c:crossBetween val="between"/>
        <c:majorUnit val="0.2"/>
      </c:valAx>
      <c:spPr>
        <a:noFill/>
        <a:ln>
          <a:noFill/>
        </a:ln>
        <a:effectLst/>
      </c:spPr>
    </c:plotArea>
    <c:legend>
      <c:legendPos val="b"/>
      <c:layout>
        <c:manualLayout>
          <c:xMode val="edge"/>
          <c:yMode val="edge"/>
          <c:x val="1.5935185185185182E-3"/>
          <c:y val="0.83113288616700687"/>
          <c:w val="0.99840648148148148"/>
          <c:h val="0.1660441333722173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'31【Q29】'!$F$30:$I$30</c:f>
              <c:numCache>
                <c:formatCode>0.0_ </c:formatCode>
                <c:ptCount val="4"/>
                <c:pt idx="0">
                  <c:v>31.896551724137932</c:v>
                </c:pt>
                <c:pt idx="1">
                  <c:v>55.747126436781613</c:v>
                </c:pt>
                <c:pt idx="2">
                  <c:v>8.3333333333333321</c:v>
                </c:pt>
                <c:pt idx="3">
                  <c:v>4.0229885057471266</c:v>
                </c:pt>
              </c:numCache>
            </c:numRef>
          </c:val>
          <c:extLst>
            <c:ext xmlns:c16="http://schemas.microsoft.com/office/drawing/2014/chart" uri="{C3380CC4-5D6E-409C-BE32-E72D297353CC}">
              <c16:uniqueId val="{00000005-39B9-4B7F-8CC2-AD4C4255B0A7}"/>
            </c:ext>
          </c:extLst>
        </c:ser>
        <c:dLbls>
          <c:showLegendKey val="0"/>
          <c:showVal val="0"/>
          <c:showCatName val="0"/>
          <c:showSerName val="0"/>
          <c:showPercent val="0"/>
          <c:showBubbleSize val="0"/>
        </c:dLbls>
        <c:gapWidth val="60"/>
        <c:overlap val="-50"/>
        <c:axId val="416155016"/>
        <c:axId val="416160112"/>
      </c:barChart>
      <c:catAx>
        <c:axId val="416155016"/>
        <c:scaling>
          <c:orientation val="minMax"/>
        </c:scaling>
        <c:delete val="1"/>
        <c:axPos val="b"/>
        <c:numFmt formatCode="General" sourceLinked="1"/>
        <c:majorTickMark val="out"/>
        <c:minorTickMark val="none"/>
        <c:tickLblPos val="nextTo"/>
        <c:crossAx val="416160112"/>
        <c:crosses val="autoZero"/>
        <c:auto val="1"/>
        <c:lblAlgn val="ctr"/>
        <c:lblOffset val="100"/>
        <c:noMultiLvlLbl val="0"/>
      </c:catAx>
      <c:valAx>
        <c:axId val="416160112"/>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16155016"/>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63513826555157249"/>
          <c:w val="0.93756915578227862"/>
          <c:h val="0.28533683226687756"/>
        </c:manualLayout>
      </c:layout>
      <c:barChart>
        <c:barDir val="bar"/>
        <c:grouping val="percentStacked"/>
        <c:varyColors val="0"/>
        <c:ser>
          <c:idx val="0"/>
          <c:order val="0"/>
          <c:tx>
            <c:strRef>
              <c:f>'31【Q29】'!$F$28</c:f>
              <c:strCache>
                <c:ptCount val="1"/>
                <c:pt idx="0">
                  <c:v>そう思う</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'31【Q29】'!$F$30:$F$32</c:f>
              <c:numCache>
                <c:formatCode>0.0_ </c:formatCode>
                <c:ptCount val="3"/>
                <c:pt idx="0">
                  <c:v>31.896551724137932</c:v>
                </c:pt>
                <c:pt idx="1">
                  <c:v>27.215189873417721</c:v>
                </c:pt>
                <c:pt idx="2">
                  <c:v>35.789473684210527</c:v>
                </c:pt>
              </c:numCache>
            </c:numRef>
          </c:val>
          <c:extLst>
            <c:ext xmlns:c16="http://schemas.microsoft.com/office/drawing/2014/chart" uri="{C3380CC4-5D6E-409C-BE32-E72D297353CC}">
              <c16:uniqueId val="{00000001-FE1C-41ED-BD6A-8F6AD40879E7}"/>
            </c:ext>
          </c:extLst>
        </c:ser>
        <c:ser>
          <c:idx val="1"/>
          <c:order val="1"/>
          <c:tx>
            <c:strRef>
              <c:f>'31【Q29】'!$G$28</c:f>
              <c:strCache>
                <c:ptCount val="1"/>
                <c:pt idx="0">
                  <c:v>ややそう思う</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'31【Q29】'!$G$30:$G$32</c:f>
              <c:numCache>
                <c:formatCode>0.0_ </c:formatCode>
                <c:ptCount val="3"/>
                <c:pt idx="0">
                  <c:v>55.747126436781613</c:v>
                </c:pt>
                <c:pt idx="1">
                  <c:v>56.329113924050631</c:v>
                </c:pt>
                <c:pt idx="2">
                  <c:v>55.26315789473685</c:v>
                </c:pt>
              </c:numCache>
            </c:numRef>
          </c:val>
          <c:extLst>
            <c:ext xmlns:c16="http://schemas.microsoft.com/office/drawing/2014/chart" uri="{C3380CC4-5D6E-409C-BE32-E72D297353CC}">
              <c16:uniqueId val="{00000002-FE1C-41ED-BD6A-8F6AD40879E7}"/>
            </c:ext>
          </c:extLst>
        </c:ser>
        <c:ser>
          <c:idx val="2"/>
          <c:order val="2"/>
          <c:tx>
            <c:strRef>
              <c:f>'31【Q29】'!$H$28</c:f>
              <c:strCache>
                <c:ptCount val="1"/>
                <c:pt idx="0">
                  <c:v>あまりそう思わない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'31【Q29】'!$H$30:$H$32</c:f>
              <c:numCache>
                <c:formatCode>0.0_ </c:formatCode>
                <c:ptCount val="3"/>
                <c:pt idx="0">
                  <c:v>8.3333333333333321</c:v>
                </c:pt>
                <c:pt idx="1">
                  <c:v>10.126582278481013</c:v>
                </c:pt>
                <c:pt idx="2">
                  <c:v>6.8421052631578956</c:v>
                </c:pt>
              </c:numCache>
            </c:numRef>
          </c:val>
          <c:extLst>
            <c:ext xmlns:c16="http://schemas.microsoft.com/office/drawing/2014/chart" uri="{C3380CC4-5D6E-409C-BE32-E72D297353CC}">
              <c16:uniqueId val="{00000003-FE1C-41ED-BD6A-8F6AD40879E7}"/>
            </c:ext>
          </c:extLst>
        </c:ser>
        <c:ser>
          <c:idx val="3"/>
          <c:order val="3"/>
          <c:tx>
            <c:strRef>
              <c:f>'31【Q29】'!$I$28</c:f>
              <c:strCache>
                <c:ptCount val="1"/>
                <c:pt idx="0">
                  <c:v>そう思わない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'31【Q29】'!$I$30:$I$32</c:f>
              <c:numCache>
                <c:formatCode>0.0_ </c:formatCode>
                <c:ptCount val="3"/>
                <c:pt idx="0">
                  <c:v>4.0229885057471266</c:v>
                </c:pt>
                <c:pt idx="1">
                  <c:v>6.3291139240506329</c:v>
                </c:pt>
                <c:pt idx="2" formatCode="&quot;∵&quot;0.0_ ">
                  <c:v>2.1052631578947367</c:v>
                </c:pt>
              </c:numCache>
            </c:numRef>
          </c:val>
          <c:extLst>
            <c:ext xmlns:c16="http://schemas.microsoft.com/office/drawing/2014/chart" uri="{C3380CC4-5D6E-409C-BE32-E72D297353CC}">
              <c16:uniqueId val="{00000004-FE1C-41ED-BD6A-8F6AD40879E7}"/>
            </c:ext>
          </c:extLst>
        </c:ser>
        <c:dLbls>
          <c:showLegendKey val="0"/>
          <c:showVal val="0"/>
          <c:showCatName val="0"/>
          <c:showSerName val="0"/>
          <c:showPercent val="0"/>
          <c:showBubbleSize val="0"/>
        </c:dLbls>
        <c:gapWidth val="30"/>
        <c:overlap val="100"/>
        <c:axId val="416159328"/>
        <c:axId val="416152664"/>
      </c:barChart>
      <c:catAx>
        <c:axId val="416159328"/>
        <c:scaling>
          <c:orientation val="maxMin"/>
        </c:scaling>
        <c:delete val="1"/>
        <c:axPos val="l"/>
        <c:majorTickMark val="out"/>
        <c:minorTickMark val="none"/>
        <c:tickLblPos val="nextTo"/>
        <c:crossAx val="416152664"/>
        <c:crosses val="autoZero"/>
        <c:auto val="1"/>
        <c:lblAlgn val="ctr"/>
        <c:lblOffset val="100"/>
        <c:tickLblSkip val="3"/>
        <c:tickMarkSkip val="1"/>
        <c:noMultiLvlLbl val="0"/>
      </c:catAx>
      <c:valAx>
        <c:axId val="416152664"/>
        <c:scaling>
          <c:orientation val="minMax"/>
          <c:min val="0"/>
        </c:scaling>
        <c:delete val="1"/>
        <c:axPos val="t"/>
        <c:numFmt formatCode="0%" sourceLinked="1"/>
        <c:majorTickMark val="out"/>
        <c:minorTickMark val="none"/>
        <c:tickLblPos val="nextTo"/>
        <c:crossAx val="416159328"/>
        <c:crossesAt val="1"/>
        <c:crossBetween val="between"/>
      </c:valAx>
      <c:spPr>
        <a:noFill/>
        <a:ln w="25400">
          <a:noFill/>
        </a:ln>
      </c:spPr>
    </c:plotArea>
    <c:legend>
      <c:legendPos val="t"/>
      <c:layout>
        <c:manualLayout>
          <c:xMode val="edge"/>
          <c:yMode val="edge"/>
          <c:x val="2.8389386700634758E-2"/>
          <c:y val="0.48894933469669255"/>
          <c:w val="0.8999998827398995"/>
          <c:h val="7.637978198870865E-2"/>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274207407407407"/>
          <c:y val="0.17487424308181951"/>
          <c:w val="0.79279999999999995"/>
          <c:h val="0.59985533304399929"/>
        </c:manualLayout>
      </c:layout>
      <c:barChart>
        <c:barDir val="bar"/>
        <c:grouping val="percentStacked"/>
        <c:varyColors val="0"/>
        <c:ser>
          <c:idx val="0"/>
          <c:order val="0"/>
          <c:tx>
            <c:strRef>
              <c:f>'31【Q29】'!$D$34</c:f>
              <c:strCache>
                <c:ptCount val="1"/>
                <c:pt idx="0">
                  <c:v>そう思う</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'31【Q29】'!$C$35:$C$36</c:f>
              <c:strCache>
                <c:ptCount val="2"/>
                <c:pt idx="0">
                  <c:v>男性総合職(n=158)</c:v>
                </c:pt>
                <c:pt idx="1">
                  <c:v>女性総合職(n=190)</c:v>
                </c:pt>
              </c:strCache>
            </c:strRef>
          </c:cat>
          <c:val>
            <c:numRef>
              <c:f>'31【Q29】'!$D$35:$D$36</c:f>
              <c:numCache>
                <c:formatCode>0.0_ </c:formatCode>
                <c:ptCount val="2"/>
                <c:pt idx="0">
                  <c:v>27.215189873417721</c:v>
                </c:pt>
                <c:pt idx="1">
                  <c:v>35.789473684210527</c:v>
                </c:pt>
              </c:numCache>
            </c:numRef>
          </c:val>
          <c:extLst>
            <c:ext xmlns:c16="http://schemas.microsoft.com/office/drawing/2014/chart" uri="{C3380CC4-5D6E-409C-BE32-E72D297353CC}">
              <c16:uniqueId val="{00000000-3047-472C-87B8-70076D12850E}"/>
            </c:ext>
          </c:extLst>
        </c:ser>
        <c:ser>
          <c:idx val="1"/>
          <c:order val="1"/>
          <c:tx>
            <c:strRef>
              <c:f>'31【Q29】'!$E$34</c:f>
              <c:strCache>
                <c:ptCount val="1"/>
                <c:pt idx="0">
                  <c:v>ややそう思う</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'31【Q29】'!$C$35:$C$36</c:f>
              <c:strCache>
                <c:ptCount val="2"/>
                <c:pt idx="0">
                  <c:v>男性総合職(n=158)</c:v>
                </c:pt>
                <c:pt idx="1">
                  <c:v>女性総合職(n=190)</c:v>
                </c:pt>
              </c:strCache>
            </c:strRef>
          </c:cat>
          <c:val>
            <c:numRef>
              <c:f>'31【Q29】'!$E$35:$E$36</c:f>
              <c:numCache>
                <c:formatCode>0.0_ </c:formatCode>
                <c:ptCount val="2"/>
                <c:pt idx="0">
                  <c:v>56.329113924050631</c:v>
                </c:pt>
                <c:pt idx="1">
                  <c:v>55.26315789473685</c:v>
                </c:pt>
              </c:numCache>
            </c:numRef>
          </c:val>
          <c:extLst>
            <c:ext xmlns:c16="http://schemas.microsoft.com/office/drawing/2014/chart" uri="{C3380CC4-5D6E-409C-BE32-E72D297353CC}">
              <c16:uniqueId val="{00000001-3047-472C-87B8-70076D12850E}"/>
            </c:ext>
          </c:extLst>
        </c:ser>
        <c:ser>
          <c:idx val="2"/>
          <c:order val="2"/>
          <c:tx>
            <c:strRef>
              <c:f>'31【Q29】'!$F$34</c:f>
              <c:strCache>
                <c:ptCount val="1"/>
                <c:pt idx="0">
                  <c:v>あまりそう思わない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'31【Q29】'!$C$35:$C$36</c:f>
              <c:strCache>
                <c:ptCount val="2"/>
                <c:pt idx="0">
                  <c:v>男性総合職(n=158)</c:v>
                </c:pt>
                <c:pt idx="1">
                  <c:v>女性総合職(n=190)</c:v>
                </c:pt>
              </c:strCache>
            </c:strRef>
          </c:cat>
          <c:val>
            <c:numRef>
              <c:f>'31【Q29】'!$F$35:$F$36</c:f>
              <c:numCache>
                <c:formatCode>0.0_ </c:formatCode>
                <c:ptCount val="2"/>
                <c:pt idx="0">
                  <c:v>10.126582278481013</c:v>
                </c:pt>
                <c:pt idx="1">
                  <c:v>6.8421052631578956</c:v>
                </c:pt>
              </c:numCache>
            </c:numRef>
          </c:val>
          <c:extLst>
            <c:ext xmlns:c16="http://schemas.microsoft.com/office/drawing/2014/chart" uri="{C3380CC4-5D6E-409C-BE32-E72D297353CC}">
              <c16:uniqueId val="{00000002-3047-472C-87B8-70076D12850E}"/>
            </c:ext>
          </c:extLst>
        </c:ser>
        <c:ser>
          <c:idx val="3"/>
          <c:order val="3"/>
          <c:tx>
            <c:strRef>
              <c:f>'31【Q29】'!$G$34</c:f>
              <c:strCache>
                <c:ptCount val="1"/>
                <c:pt idx="0">
                  <c:v>そう思わない</c:v>
                </c:pt>
              </c:strCache>
            </c:strRef>
          </c:tx>
          <c:spPr>
            <a:pattFill prst="pct20">
              <a:fgClr>
                <a:srgbClr val="5B9BD5">
                  <a:lumMod val="75000"/>
                </a:srgbClr>
              </a:fgClr>
              <a:bgClr>
                <a:sysClr val="window" lastClr="FFFFFF"/>
              </a:bgClr>
            </a:pattFill>
            <a:ln>
              <a:solidFill>
                <a:srgbClr val="5B9BD5"/>
              </a:solidFill>
            </a:ln>
            <a:effectLst/>
          </c:spPr>
          <c:invertIfNegative val="0"/>
          <c:dLbls>
            <c:dLbl>
              <c:idx val="1"/>
              <c:layout>
                <c:manualLayout>
                  <c:x val="7.0555555555555554E-3"/>
                  <c:y val="0.146498852997705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047-472C-87B8-70076D12850E}"/>
                </c:ext>
              </c:extLst>
            </c:dLbl>
            <c:dLbl>
              <c:idx val="2"/>
              <c:layout>
                <c:manualLayout>
                  <c:x val="0"/>
                  <c:y val="4.23633058344759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047-472C-87B8-70076D12850E}"/>
                </c:ext>
              </c:extLst>
            </c:dLbl>
            <c:dLbl>
              <c:idx val="4"/>
              <c:layout>
                <c:manualLayout>
                  <c:x val="2.3518518518518519E-3"/>
                  <c:y val="4.12511325688758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047-472C-87B8-70076D12850E}"/>
                </c:ext>
              </c:extLst>
            </c:dLbl>
            <c:dLbl>
              <c:idx val="5"/>
              <c:layout>
                <c:manualLayout>
                  <c:x val="0"/>
                  <c:y val="5.20098091957300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047-472C-87B8-70076D12850E}"/>
                </c:ext>
              </c:extLst>
            </c:dLbl>
            <c:dLbl>
              <c:idx val="6"/>
              <c:layout>
                <c:manualLayout>
                  <c:x val="7.0555555555555554E-3"/>
                  <c:y val="4.2060960572982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047-472C-87B8-70076D12850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'31【Q29】'!$C$35:$C$36</c:f>
              <c:strCache>
                <c:ptCount val="2"/>
                <c:pt idx="0">
                  <c:v>男性総合職(n=158)</c:v>
                </c:pt>
                <c:pt idx="1">
                  <c:v>女性総合職(n=190)</c:v>
                </c:pt>
              </c:strCache>
            </c:strRef>
          </c:cat>
          <c:val>
            <c:numRef>
              <c:f>'31【Q29】'!$G$35:$G$36</c:f>
              <c:numCache>
                <c:formatCode>0.0_ </c:formatCode>
                <c:ptCount val="2"/>
                <c:pt idx="0">
                  <c:v>6.3291139240506329</c:v>
                </c:pt>
                <c:pt idx="1">
                  <c:v>2.1052631578947367</c:v>
                </c:pt>
              </c:numCache>
            </c:numRef>
          </c:val>
          <c:extLst>
            <c:ext xmlns:c16="http://schemas.microsoft.com/office/drawing/2014/chart" uri="{C3380CC4-5D6E-409C-BE32-E72D297353CC}">
              <c16:uniqueId val="{00000008-3047-472C-87B8-70076D12850E}"/>
            </c:ext>
          </c:extLst>
        </c:ser>
        <c:dLbls>
          <c:showLegendKey val="0"/>
          <c:showVal val="0"/>
          <c:showCatName val="0"/>
          <c:showSerName val="0"/>
          <c:showPercent val="0"/>
          <c:showBubbleSize val="0"/>
        </c:dLbls>
        <c:gapWidth val="150"/>
        <c:overlap val="100"/>
        <c:axId val="416160504"/>
        <c:axId val="416161288"/>
      </c:barChart>
      <c:catAx>
        <c:axId val="4161605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16161288"/>
        <c:crosses val="autoZero"/>
        <c:auto val="1"/>
        <c:lblAlgn val="ctr"/>
        <c:lblOffset val="100"/>
        <c:noMultiLvlLbl val="0"/>
      </c:catAx>
      <c:valAx>
        <c:axId val="41616128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16160504"/>
        <c:crosses val="autoZero"/>
        <c:crossBetween val="between"/>
        <c:majorUnit val="0.2"/>
      </c:valAx>
      <c:spPr>
        <a:noFill/>
        <a:ln>
          <a:noFill/>
        </a:ln>
        <a:effectLst/>
      </c:spPr>
    </c:plotArea>
    <c:legend>
      <c:legendPos val="b"/>
      <c:layout>
        <c:manualLayout>
          <c:xMode val="edge"/>
          <c:yMode val="edge"/>
          <c:x val="0"/>
          <c:y val="0.85324074648149306"/>
          <c:w val="1"/>
          <c:h val="0.1467022134044268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63513826555157249"/>
          <c:w val="0.9375693739554638"/>
          <c:h val="0.28533683226687756"/>
        </c:manualLayout>
      </c:layout>
      <c:barChart>
        <c:barDir val="bar"/>
        <c:grouping val="percentStacked"/>
        <c:varyColors val="0"/>
        <c:ser>
          <c:idx val="0"/>
          <c:order val="0"/>
          <c:tx>
            <c:strRef>
              <c:f>'10【Q12】'!$F$28</c:f>
              <c:strCache>
                <c:ptCount val="1"/>
                <c:pt idx="0">
                  <c:v>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'10【Q12】'!$F$30:$F$32</c:f>
              <c:numCache>
                <c:formatCode>"▲"0.0_ </c:formatCode>
                <c:ptCount val="3"/>
                <c:pt idx="0" formatCode="0.0_ ">
                  <c:v>63.232323232323232</c:v>
                </c:pt>
                <c:pt idx="1">
                  <c:v>79.66101694915254</c:v>
                </c:pt>
                <c:pt idx="2" formatCode="&quot;▼&quot;0.0_ ">
                  <c:v>48.262548262548258</c:v>
                </c:pt>
              </c:numCache>
            </c:numRef>
          </c:val>
          <c:extLst>
            <c:ext xmlns:c16="http://schemas.microsoft.com/office/drawing/2014/chart" uri="{C3380CC4-5D6E-409C-BE32-E72D297353CC}">
              <c16:uniqueId val="{00000001-B2C9-483F-B45C-39EC397FAA74}"/>
            </c:ext>
          </c:extLst>
        </c:ser>
        <c:ser>
          <c:idx val="1"/>
          <c:order val="1"/>
          <c:tx>
            <c:strRef>
              <c:f>'10【Q12】'!$G$28</c:f>
              <c:strCache>
                <c:ptCount val="1"/>
                <c:pt idx="0">
                  <c:v>いない</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'10【Q12】'!$G$30:$G$32</c:f>
              <c:numCache>
                <c:formatCode>"▼"0.0_ </c:formatCode>
                <c:ptCount val="3"/>
                <c:pt idx="0" formatCode="0.0_ ">
                  <c:v>36.767676767676768</c:v>
                </c:pt>
                <c:pt idx="1">
                  <c:v>20.33898305084746</c:v>
                </c:pt>
                <c:pt idx="2" formatCode="&quot;▲&quot;0.0_ ">
                  <c:v>51.737451737451735</c:v>
                </c:pt>
              </c:numCache>
            </c:numRef>
          </c:val>
          <c:extLst>
            <c:ext xmlns:c16="http://schemas.microsoft.com/office/drawing/2014/chart" uri="{C3380CC4-5D6E-409C-BE32-E72D297353CC}">
              <c16:uniqueId val="{00000002-B2C9-483F-B45C-39EC397FAA74}"/>
            </c:ext>
          </c:extLst>
        </c:ser>
        <c:dLbls>
          <c:showLegendKey val="0"/>
          <c:showVal val="0"/>
          <c:showCatName val="0"/>
          <c:showSerName val="0"/>
          <c:showPercent val="0"/>
          <c:showBubbleSize val="0"/>
        </c:dLbls>
        <c:gapWidth val="30"/>
        <c:overlap val="100"/>
        <c:axId val="405255176"/>
        <c:axId val="406107400"/>
      </c:barChart>
      <c:catAx>
        <c:axId val="405255176"/>
        <c:scaling>
          <c:orientation val="maxMin"/>
        </c:scaling>
        <c:delete val="1"/>
        <c:axPos val="l"/>
        <c:majorTickMark val="out"/>
        <c:minorTickMark val="none"/>
        <c:tickLblPos val="nextTo"/>
        <c:crossAx val="406107400"/>
        <c:crosses val="autoZero"/>
        <c:auto val="1"/>
        <c:lblAlgn val="ctr"/>
        <c:lblOffset val="100"/>
        <c:tickLblSkip val="3"/>
        <c:tickMarkSkip val="1"/>
        <c:noMultiLvlLbl val="0"/>
      </c:catAx>
      <c:valAx>
        <c:axId val="406107400"/>
        <c:scaling>
          <c:orientation val="minMax"/>
          <c:min val="0"/>
        </c:scaling>
        <c:delete val="1"/>
        <c:axPos val="t"/>
        <c:numFmt formatCode="0%" sourceLinked="1"/>
        <c:majorTickMark val="out"/>
        <c:minorTickMark val="none"/>
        <c:tickLblPos val="nextTo"/>
        <c:crossAx val="405255176"/>
        <c:crossesAt val="1"/>
        <c:crossBetween val="between"/>
      </c:valAx>
      <c:spPr>
        <a:noFill/>
        <a:ln w="25400">
          <a:noFill/>
        </a:ln>
      </c:spPr>
    </c:plotArea>
    <c:legend>
      <c:legendPos val="t"/>
      <c:layout>
        <c:manualLayout>
          <c:xMode val="edge"/>
          <c:yMode val="edge"/>
          <c:x val="0.35782382308029903"/>
          <c:y val="0.48894933469669255"/>
          <c:w val="0.2430163988250538"/>
          <c:h val="7.637978198870865E-2"/>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'32【Q30】'!$F$30:$I$30</c:f>
              <c:numCache>
                <c:formatCode>0.0_ </c:formatCode>
                <c:ptCount val="4"/>
                <c:pt idx="0">
                  <c:v>26.72413793103448</c:v>
                </c:pt>
                <c:pt idx="1">
                  <c:v>54.885057471264368</c:v>
                </c:pt>
                <c:pt idx="2">
                  <c:v>15.804597701149426</c:v>
                </c:pt>
                <c:pt idx="3">
                  <c:v>2.5862068965517242</c:v>
                </c:pt>
              </c:numCache>
            </c:numRef>
          </c:val>
          <c:extLst>
            <c:ext xmlns:c16="http://schemas.microsoft.com/office/drawing/2014/chart" uri="{C3380CC4-5D6E-409C-BE32-E72D297353CC}">
              <c16:uniqueId val="{00000005-6676-434D-97F7-05043BCBFF3B}"/>
            </c:ext>
          </c:extLst>
        </c:ser>
        <c:dLbls>
          <c:showLegendKey val="0"/>
          <c:showVal val="0"/>
          <c:showCatName val="0"/>
          <c:showSerName val="0"/>
          <c:showPercent val="0"/>
          <c:showBubbleSize val="0"/>
        </c:dLbls>
        <c:gapWidth val="60"/>
        <c:overlap val="-50"/>
        <c:axId val="416149136"/>
        <c:axId val="416158152"/>
      </c:barChart>
      <c:catAx>
        <c:axId val="416149136"/>
        <c:scaling>
          <c:orientation val="minMax"/>
        </c:scaling>
        <c:delete val="1"/>
        <c:axPos val="b"/>
        <c:numFmt formatCode="General" sourceLinked="1"/>
        <c:majorTickMark val="out"/>
        <c:minorTickMark val="none"/>
        <c:tickLblPos val="nextTo"/>
        <c:crossAx val="416158152"/>
        <c:crosses val="autoZero"/>
        <c:auto val="1"/>
        <c:lblAlgn val="ctr"/>
        <c:lblOffset val="100"/>
        <c:noMultiLvlLbl val="0"/>
      </c:catAx>
      <c:valAx>
        <c:axId val="416158152"/>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16149136"/>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63513826555157249"/>
          <c:w val="0.93756915578227862"/>
          <c:h val="0.28533683226687756"/>
        </c:manualLayout>
      </c:layout>
      <c:barChart>
        <c:barDir val="bar"/>
        <c:grouping val="percentStacked"/>
        <c:varyColors val="0"/>
        <c:ser>
          <c:idx val="0"/>
          <c:order val="0"/>
          <c:tx>
            <c:strRef>
              <c:f>'32【Q30】'!$F$28</c:f>
              <c:strCache>
                <c:ptCount val="1"/>
                <c:pt idx="0">
                  <c:v>通用すると思う</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'32【Q30】'!$F$30:$F$32</c:f>
              <c:numCache>
                <c:formatCode>0.0_ </c:formatCode>
                <c:ptCount val="3"/>
                <c:pt idx="0">
                  <c:v>26.72413793103448</c:v>
                </c:pt>
                <c:pt idx="1">
                  <c:v>25.949367088607595</c:v>
                </c:pt>
                <c:pt idx="2">
                  <c:v>27.368421052631582</c:v>
                </c:pt>
              </c:numCache>
            </c:numRef>
          </c:val>
          <c:extLst>
            <c:ext xmlns:c16="http://schemas.microsoft.com/office/drawing/2014/chart" uri="{C3380CC4-5D6E-409C-BE32-E72D297353CC}">
              <c16:uniqueId val="{00000001-1C3A-4194-8379-B3DB5C3BF0D5}"/>
            </c:ext>
          </c:extLst>
        </c:ser>
        <c:ser>
          <c:idx val="1"/>
          <c:order val="1"/>
          <c:tx>
            <c:strRef>
              <c:f>'32【Q30】'!$G$28</c:f>
              <c:strCache>
                <c:ptCount val="1"/>
                <c:pt idx="0">
                  <c:v>どちらかと言えば通用すると思う</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'32【Q30】'!$G$30:$G$32</c:f>
              <c:numCache>
                <c:formatCode>0.0_ </c:formatCode>
                <c:ptCount val="3"/>
                <c:pt idx="0">
                  <c:v>54.885057471264368</c:v>
                </c:pt>
                <c:pt idx="1">
                  <c:v>50.632911392405063</c:v>
                </c:pt>
                <c:pt idx="2">
                  <c:v>58.421052631578952</c:v>
                </c:pt>
              </c:numCache>
            </c:numRef>
          </c:val>
          <c:extLst>
            <c:ext xmlns:c16="http://schemas.microsoft.com/office/drawing/2014/chart" uri="{C3380CC4-5D6E-409C-BE32-E72D297353CC}">
              <c16:uniqueId val="{00000002-1C3A-4194-8379-B3DB5C3BF0D5}"/>
            </c:ext>
          </c:extLst>
        </c:ser>
        <c:ser>
          <c:idx val="2"/>
          <c:order val="2"/>
          <c:tx>
            <c:strRef>
              <c:f>'32【Q30】'!$H$28</c:f>
              <c:strCache>
                <c:ptCount val="1"/>
                <c:pt idx="0">
                  <c:v>どちらかと言えば通用しないと思う</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'32【Q30】'!$H$30:$H$32</c:f>
              <c:numCache>
                <c:formatCode>"∴"0.0_ </c:formatCode>
                <c:ptCount val="3"/>
                <c:pt idx="0" formatCode="0.0_ ">
                  <c:v>15.804597701149426</c:v>
                </c:pt>
                <c:pt idx="1">
                  <c:v>20.253164556962027</c:v>
                </c:pt>
                <c:pt idx="2" formatCode="&quot;∵&quot;0.0_ ">
                  <c:v>12.105263157894736</c:v>
                </c:pt>
              </c:numCache>
            </c:numRef>
          </c:val>
          <c:extLst>
            <c:ext xmlns:c16="http://schemas.microsoft.com/office/drawing/2014/chart" uri="{C3380CC4-5D6E-409C-BE32-E72D297353CC}">
              <c16:uniqueId val="{00000003-1C3A-4194-8379-B3DB5C3BF0D5}"/>
            </c:ext>
          </c:extLst>
        </c:ser>
        <c:ser>
          <c:idx val="3"/>
          <c:order val="3"/>
          <c:tx>
            <c:strRef>
              <c:f>'32【Q30】'!$I$28</c:f>
              <c:strCache>
                <c:ptCount val="1"/>
                <c:pt idx="0">
                  <c:v>通用しないと思う</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'32【Q30】'!$I$30:$I$32</c:f>
              <c:numCache>
                <c:formatCode>0.0_ </c:formatCode>
                <c:ptCount val="3"/>
                <c:pt idx="0">
                  <c:v>2.5862068965517242</c:v>
                </c:pt>
                <c:pt idx="1">
                  <c:v>3.1645569620253164</c:v>
                </c:pt>
                <c:pt idx="2">
                  <c:v>2.1052631578947367</c:v>
                </c:pt>
              </c:numCache>
            </c:numRef>
          </c:val>
          <c:extLst>
            <c:ext xmlns:c16="http://schemas.microsoft.com/office/drawing/2014/chart" uri="{C3380CC4-5D6E-409C-BE32-E72D297353CC}">
              <c16:uniqueId val="{00000004-1C3A-4194-8379-B3DB5C3BF0D5}"/>
            </c:ext>
          </c:extLst>
        </c:ser>
        <c:dLbls>
          <c:showLegendKey val="0"/>
          <c:showVal val="0"/>
          <c:showCatName val="0"/>
          <c:showSerName val="0"/>
          <c:showPercent val="0"/>
          <c:showBubbleSize val="0"/>
        </c:dLbls>
        <c:gapWidth val="30"/>
        <c:overlap val="100"/>
        <c:axId val="416149920"/>
        <c:axId val="416155408"/>
      </c:barChart>
      <c:catAx>
        <c:axId val="416149920"/>
        <c:scaling>
          <c:orientation val="maxMin"/>
        </c:scaling>
        <c:delete val="1"/>
        <c:axPos val="l"/>
        <c:majorTickMark val="out"/>
        <c:minorTickMark val="none"/>
        <c:tickLblPos val="nextTo"/>
        <c:crossAx val="416155408"/>
        <c:crosses val="autoZero"/>
        <c:auto val="1"/>
        <c:lblAlgn val="ctr"/>
        <c:lblOffset val="100"/>
        <c:tickLblSkip val="3"/>
        <c:tickMarkSkip val="1"/>
        <c:noMultiLvlLbl val="0"/>
      </c:catAx>
      <c:valAx>
        <c:axId val="416155408"/>
        <c:scaling>
          <c:orientation val="minMax"/>
          <c:min val="0"/>
        </c:scaling>
        <c:delete val="1"/>
        <c:axPos val="t"/>
        <c:numFmt formatCode="0%" sourceLinked="1"/>
        <c:majorTickMark val="out"/>
        <c:minorTickMark val="none"/>
        <c:tickLblPos val="nextTo"/>
        <c:crossAx val="416149920"/>
        <c:crossesAt val="1"/>
        <c:crossBetween val="between"/>
      </c:valAx>
      <c:spPr>
        <a:noFill/>
        <a:ln w="25400">
          <a:noFill/>
        </a:ln>
      </c:spPr>
    </c:plotArea>
    <c:legend>
      <c:legendPos val="t"/>
      <c:layout>
        <c:manualLayout>
          <c:xMode val="edge"/>
          <c:yMode val="edge"/>
          <c:x val="0.25078018775700356"/>
          <c:y val="0.265969209917373"/>
          <c:w val="0.45877732893217088"/>
          <c:h val="0.29918333070034675"/>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274207407407407"/>
          <c:y val="0.2031707664448921"/>
          <c:w val="0.79279999999999995"/>
          <c:h val="0.61360922907892335"/>
        </c:manualLayout>
      </c:layout>
      <c:barChart>
        <c:barDir val="bar"/>
        <c:grouping val="percentStacked"/>
        <c:varyColors val="0"/>
        <c:ser>
          <c:idx val="0"/>
          <c:order val="0"/>
          <c:tx>
            <c:strRef>
              <c:f>'32【Q30】'!$D$34</c:f>
              <c:strCache>
                <c:ptCount val="1"/>
                <c:pt idx="0">
                  <c:v>通用すると思う</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'32【Q30】'!$C$35:$C$36</c:f>
              <c:strCache>
                <c:ptCount val="2"/>
                <c:pt idx="0">
                  <c:v>男性総合職(n=158)</c:v>
                </c:pt>
                <c:pt idx="1">
                  <c:v>女性総合職(n=190)</c:v>
                </c:pt>
              </c:strCache>
            </c:strRef>
          </c:cat>
          <c:val>
            <c:numRef>
              <c:f>'32【Q30】'!$D$35:$D$36</c:f>
              <c:numCache>
                <c:formatCode>0.0_ </c:formatCode>
                <c:ptCount val="2"/>
                <c:pt idx="0">
                  <c:v>25.949367088607595</c:v>
                </c:pt>
                <c:pt idx="1">
                  <c:v>27.368421052631582</c:v>
                </c:pt>
              </c:numCache>
            </c:numRef>
          </c:val>
          <c:extLst>
            <c:ext xmlns:c16="http://schemas.microsoft.com/office/drawing/2014/chart" uri="{C3380CC4-5D6E-409C-BE32-E72D297353CC}">
              <c16:uniqueId val="{00000000-0204-4653-92E6-2D1234E540C5}"/>
            </c:ext>
          </c:extLst>
        </c:ser>
        <c:ser>
          <c:idx val="1"/>
          <c:order val="1"/>
          <c:tx>
            <c:strRef>
              <c:f>'32【Q30】'!$E$34</c:f>
              <c:strCache>
                <c:ptCount val="1"/>
                <c:pt idx="0">
                  <c:v>どちらかと言えば通用すると思う</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'32【Q30】'!$C$35:$C$36</c:f>
              <c:strCache>
                <c:ptCount val="2"/>
                <c:pt idx="0">
                  <c:v>男性総合職(n=158)</c:v>
                </c:pt>
                <c:pt idx="1">
                  <c:v>女性総合職(n=190)</c:v>
                </c:pt>
              </c:strCache>
            </c:strRef>
          </c:cat>
          <c:val>
            <c:numRef>
              <c:f>'32【Q30】'!$E$35:$E$36</c:f>
              <c:numCache>
                <c:formatCode>0.0_ </c:formatCode>
                <c:ptCount val="2"/>
                <c:pt idx="0">
                  <c:v>50.632911392405063</c:v>
                </c:pt>
                <c:pt idx="1">
                  <c:v>58.421052631578952</c:v>
                </c:pt>
              </c:numCache>
            </c:numRef>
          </c:val>
          <c:extLst>
            <c:ext xmlns:c16="http://schemas.microsoft.com/office/drawing/2014/chart" uri="{C3380CC4-5D6E-409C-BE32-E72D297353CC}">
              <c16:uniqueId val="{00000001-0204-4653-92E6-2D1234E540C5}"/>
            </c:ext>
          </c:extLst>
        </c:ser>
        <c:ser>
          <c:idx val="2"/>
          <c:order val="2"/>
          <c:tx>
            <c:strRef>
              <c:f>'32【Q30】'!$F$34</c:f>
              <c:strCache>
                <c:ptCount val="1"/>
                <c:pt idx="0">
                  <c:v>どちらかと言えば通用しないと思う</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'32【Q30】'!$C$35:$C$36</c:f>
              <c:strCache>
                <c:ptCount val="2"/>
                <c:pt idx="0">
                  <c:v>男性総合職(n=158)</c:v>
                </c:pt>
                <c:pt idx="1">
                  <c:v>女性総合職(n=190)</c:v>
                </c:pt>
              </c:strCache>
            </c:strRef>
          </c:cat>
          <c:val>
            <c:numRef>
              <c:f>'32【Q30】'!$F$35:$F$36</c:f>
              <c:numCache>
                <c:formatCode>0.0_ </c:formatCode>
                <c:ptCount val="2"/>
                <c:pt idx="0">
                  <c:v>20.253164556962027</c:v>
                </c:pt>
                <c:pt idx="1">
                  <c:v>12.105263157894736</c:v>
                </c:pt>
              </c:numCache>
            </c:numRef>
          </c:val>
          <c:extLst>
            <c:ext xmlns:c16="http://schemas.microsoft.com/office/drawing/2014/chart" uri="{C3380CC4-5D6E-409C-BE32-E72D297353CC}">
              <c16:uniqueId val="{00000002-0204-4653-92E6-2D1234E540C5}"/>
            </c:ext>
          </c:extLst>
        </c:ser>
        <c:ser>
          <c:idx val="3"/>
          <c:order val="3"/>
          <c:tx>
            <c:strRef>
              <c:f>'32【Q30】'!$G$34</c:f>
              <c:strCache>
                <c:ptCount val="1"/>
                <c:pt idx="0">
                  <c:v>通用しないと思う</c:v>
                </c:pt>
              </c:strCache>
            </c:strRef>
          </c:tx>
          <c:spPr>
            <a:pattFill prst="pct20">
              <a:fgClr>
                <a:srgbClr val="5B9BD5">
                  <a:lumMod val="75000"/>
                </a:srgbClr>
              </a:fgClr>
              <a:bgClr>
                <a:sysClr val="window" lastClr="FFFFFF"/>
              </a:bgClr>
            </a:pattFill>
            <a:ln>
              <a:solidFill>
                <a:srgbClr val="5B9BD5"/>
              </a:solidFill>
            </a:ln>
            <a:effectLst/>
          </c:spPr>
          <c:invertIfNegative val="0"/>
          <c:dLbls>
            <c:dLbl>
              <c:idx val="0"/>
              <c:layout>
                <c:manualLayout>
                  <c:x val="9.4074074074072343E-3"/>
                  <c:y val="0.108282976255875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204-4653-92E6-2D1234E540C5}"/>
                </c:ext>
              </c:extLst>
            </c:dLbl>
            <c:dLbl>
              <c:idx val="1"/>
              <c:layout>
                <c:manualLayout>
                  <c:x val="2.3518518518518519E-3"/>
                  <c:y val="0.113304441595963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204-4653-92E6-2D1234E540C5}"/>
                </c:ext>
              </c:extLst>
            </c:dLbl>
            <c:dLbl>
              <c:idx val="2"/>
              <c:layout>
                <c:manualLayout>
                  <c:x val="7.0555555555553828E-3"/>
                  <c:y val="5.59020200695528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04-4653-92E6-2D1234E540C5}"/>
                </c:ext>
              </c:extLst>
            </c:dLbl>
            <c:dLbl>
              <c:idx val="3"/>
              <c:layout>
                <c:manualLayout>
                  <c:x val="4.7037037037037039E-3"/>
                  <c:y val="4.32840403162587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204-4653-92E6-2D1234E540C5}"/>
                </c:ext>
              </c:extLst>
            </c:dLbl>
            <c:dLbl>
              <c:idx val="4"/>
              <c:layout>
                <c:manualLayout>
                  <c:x val="9.4074074074072343E-3"/>
                  <c:y val="5.59020200695527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204-4653-92E6-2D1234E540C5}"/>
                </c:ext>
              </c:extLst>
            </c:dLbl>
            <c:dLbl>
              <c:idx val="5"/>
              <c:layout>
                <c:manualLayout>
                  <c:x val="7.0555555555553828E-3"/>
                  <c:y val="4.28766782571659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204-4653-92E6-2D1234E540C5}"/>
                </c:ext>
              </c:extLst>
            </c:dLbl>
            <c:dLbl>
              <c:idx val="6"/>
              <c:layout>
                <c:manualLayout>
                  <c:x val="7.0555555555555554E-3"/>
                  <c:y val="4.2060960572982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204-4653-92E6-2D1234E540C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'32【Q30】'!$C$35:$C$36</c:f>
              <c:strCache>
                <c:ptCount val="2"/>
                <c:pt idx="0">
                  <c:v>男性総合職(n=158)</c:v>
                </c:pt>
                <c:pt idx="1">
                  <c:v>女性総合職(n=190)</c:v>
                </c:pt>
              </c:strCache>
            </c:strRef>
          </c:cat>
          <c:val>
            <c:numRef>
              <c:f>'32【Q30】'!$G$35:$G$36</c:f>
              <c:numCache>
                <c:formatCode>0.0_ </c:formatCode>
                <c:ptCount val="2"/>
                <c:pt idx="0">
                  <c:v>3.1645569620253164</c:v>
                </c:pt>
                <c:pt idx="1">
                  <c:v>2.1052631578947367</c:v>
                </c:pt>
              </c:numCache>
            </c:numRef>
          </c:val>
          <c:extLst>
            <c:ext xmlns:c16="http://schemas.microsoft.com/office/drawing/2014/chart" uri="{C3380CC4-5D6E-409C-BE32-E72D297353CC}">
              <c16:uniqueId val="{0000000A-0204-4653-92E6-2D1234E540C5}"/>
            </c:ext>
          </c:extLst>
        </c:ser>
        <c:dLbls>
          <c:showLegendKey val="0"/>
          <c:showVal val="0"/>
          <c:showCatName val="0"/>
          <c:showSerName val="0"/>
          <c:showPercent val="0"/>
          <c:showBubbleSize val="0"/>
        </c:dLbls>
        <c:gapWidth val="150"/>
        <c:overlap val="100"/>
        <c:axId val="416156584"/>
        <c:axId val="416150704"/>
      </c:barChart>
      <c:catAx>
        <c:axId val="4161565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16150704"/>
        <c:crosses val="autoZero"/>
        <c:auto val="1"/>
        <c:lblAlgn val="ctr"/>
        <c:lblOffset val="100"/>
        <c:noMultiLvlLbl val="0"/>
      </c:catAx>
      <c:valAx>
        <c:axId val="41615070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16156584"/>
        <c:crosses val="autoZero"/>
        <c:crossBetween val="between"/>
        <c:majorUnit val="0.2"/>
      </c:valAx>
      <c:spPr>
        <a:noFill/>
        <a:ln>
          <a:noFill/>
        </a:ln>
        <a:effectLst/>
      </c:spPr>
    </c:plotArea>
    <c:legend>
      <c:legendPos val="b"/>
      <c:layout>
        <c:manualLayout>
          <c:xMode val="edge"/>
          <c:yMode val="edge"/>
          <c:x val="1.5935768445610962E-3"/>
          <c:y val="0.84384870495839182"/>
          <c:w val="0.99840648148148148"/>
          <c:h val="0.1560951392703819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'33【Q31】'!$F$30:$I$30</c:f>
              <c:numCache>
                <c:formatCode>0.0_ </c:formatCode>
                <c:ptCount val="4"/>
                <c:pt idx="0">
                  <c:v>18.98989898989899</c:v>
                </c:pt>
                <c:pt idx="1">
                  <c:v>45.656565656565654</c:v>
                </c:pt>
                <c:pt idx="2">
                  <c:v>28.08080808080808</c:v>
                </c:pt>
                <c:pt idx="3">
                  <c:v>7.2727272727272725</c:v>
                </c:pt>
              </c:numCache>
            </c:numRef>
          </c:val>
          <c:extLst>
            <c:ext xmlns:c16="http://schemas.microsoft.com/office/drawing/2014/chart" uri="{C3380CC4-5D6E-409C-BE32-E72D297353CC}">
              <c16:uniqueId val="{00000005-8D89-45D3-85F8-85E3A0C50020}"/>
            </c:ext>
          </c:extLst>
        </c:ser>
        <c:dLbls>
          <c:showLegendKey val="0"/>
          <c:showVal val="0"/>
          <c:showCatName val="0"/>
          <c:showSerName val="0"/>
          <c:showPercent val="0"/>
          <c:showBubbleSize val="0"/>
        </c:dLbls>
        <c:gapWidth val="60"/>
        <c:overlap val="-50"/>
        <c:axId val="416156976"/>
        <c:axId val="416153056"/>
      </c:barChart>
      <c:catAx>
        <c:axId val="416156976"/>
        <c:scaling>
          <c:orientation val="minMax"/>
        </c:scaling>
        <c:delete val="1"/>
        <c:axPos val="b"/>
        <c:numFmt formatCode="General" sourceLinked="1"/>
        <c:majorTickMark val="out"/>
        <c:minorTickMark val="none"/>
        <c:tickLblPos val="nextTo"/>
        <c:crossAx val="416153056"/>
        <c:crosses val="autoZero"/>
        <c:auto val="1"/>
        <c:lblAlgn val="ctr"/>
        <c:lblOffset val="100"/>
        <c:noMultiLvlLbl val="0"/>
      </c:catAx>
      <c:valAx>
        <c:axId val="416153056"/>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16156976"/>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63513826555157249"/>
          <c:w val="0.93756915578227862"/>
          <c:h val="0.28533683226687756"/>
        </c:manualLayout>
      </c:layout>
      <c:barChart>
        <c:barDir val="bar"/>
        <c:grouping val="percentStacked"/>
        <c:varyColors val="0"/>
        <c:ser>
          <c:idx val="0"/>
          <c:order val="0"/>
          <c:tx>
            <c:strRef>
              <c:f>'33【Q31】'!$F$28</c:f>
              <c:strCache>
                <c:ptCount val="1"/>
                <c:pt idx="0">
                  <c:v>そう思う</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'33【Q31】'!$F$30:$F$32</c:f>
              <c:numCache>
                <c:formatCode>"∵"0.0_ </c:formatCode>
                <c:ptCount val="3"/>
                <c:pt idx="0" formatCode="0.0_ ">
                  <c:v>18.98989898989899</c:v>
                </c:pt>
                <c:pt idx="1">
                  <c:v>15.677966101694915</c:v>
                </c:pt>
                <c:pt idx="2" formatCode="0.0_ ">
                  <c:v>22.007722007722009</c:v>
                </c:pt>
              </c:numCache>
            </c:numRef>
          </c:val>
          <c:extLst>
            <c:ext xmlns:c16="http://schemas.microsoft.com/office/drawing/2014/chart" uri="{C3380CC4-5D6E-409C-BE32-E72D297353CC}">
              <c16:uniqueId val="{00000001-523F-489B-838B-15CE1392518E}"/>
            </c:ext>
          </c:extLst>
        </c:ser>
        <c:ser>
          <c:idx val="1"/>
          <c:order val="1"/>
          <c:tx>
            <c:strRef>
              <c:f>'33【Q31】'!$G$28</c:f>
              <c:strCache>
                <c:ptCount val="1"/>
                <c:pt idx="0">
                  <c:v>ややそう思う</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'33【Q31】'!$G$30:$G$32</c:f>
              <c:numCache>
                <c:formatCode>0.0_ </c:formatCode>
                <c:ptCount val="3"/>
                <c:pt idx="0">
                  <c:v>45.656565656565654</c:v>
                </c:pt>
                <c:pt idx="1">
                  <c:v>42.372881355932201</c:v>
                </c:pt>
                <c:pt idx="2">
                  <c:v>48.648648648648653</c:v>
                </c:pt>
              </c:numCache>
            </c:numRef>
          </c:val>
          <c:extLst>
            <c:ext xmlns:c16="http://schemas.microsoft.com/office/drawing/2014/chart" uri="{C3380CC4-5D6E-409C-BE32-E72D297353CC}">
              <c16:uniqueId val="{00000002-523F-489B-838B-15CE1392518E}"/>
            </c:ext>
          </c:extLst>
        </c:ser>
        <c:ser>
          <c:idx val="2"/>
          <c:order val="2"/>
          <c:tx>
            <c:strRef>
              <c:f>'33【Q31】'!$H$28</c:f>
              <c:strCache>
                <c:ptCount val="1"/>
                <c:pt idx="0">
                  <c:v>あまりそう思わない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'33【Q31】'!$H$30:$H$32</c:f>
              <c:numCache>
                <c:formatCode>0.0_ </c:formatCode>
                <c:ptCount val="3"/>
                <c:pt idx="0">
                  <c:v>28.08080808080808</c:v>
                </c:pt>
                <c:pt idx="1">
                  <c:v>31.779661016949152</c:v>
                </c:pt>
                <c:pt idx="2">
                  <c:v>24.710424710424711</c:v>
                </c:pt>
              </c:numCache>
            </c:numRef>
          </c:val>
          <c:extLst>
            <c:ext xmlns:c16="http://schemas.microsoft.com/office/drawing/2014/chart" uri="{C3380CC4-5D6E-409C-BE32-E72D297353CC}">
              <c16:uniqueId val="{00000003-523F-489B-838B-15CE1392518E}"/>
            </c:ext>
          </c:extLst>
        </c:ser>
        <c:ser>
          <c:idx val="3"/>
          <c:order val="3"/>
          <c:tx>
            <c:strRef>
              <c:f>'33【Q31】'!$I$28</c:f>
              <c:strCache>
                <c:ptCount val="1"/>
                <c:pt idx="0">
                  <c:v>そう思わない　</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'33【Q31】'!$I$30:$I$32</c:f>
              <c:numCache>
                <c:formatCode>"△"0.0_ </c:formatCode>
                <c:ptCount val="3"/>
                <c:pt idx="0" formatCode="0.0_ ">
                  <c:v>7.2727272727272725</c:v>
                </c:pt>
                <c:pt idx="1">
                  <c:v>10.16949152542373</c:v>
                </c:pt>
                <c:pt idx="2" formatCode="&quot;▽&quot;0.0_ ">
                  <c:v>4.6332046332046328</c:v>
                </c:pt>
              </c:numCache>
            </c:numRef>
          </c:val>
          <c:extLst>
            <c:ext xmlns:c16="http://schemas.microsoft.com/office/drawing/2014/chart" uri="{C3380CC4-5D6E-409C-BE32-E72D297353CC}">
              <c16:uniqueId val="{00000004-523F-489B-838B-15CE1392518E}"/>
            </c:ext>
          </c:extLst>
        </c:ser>
        <c:dLbls>
          <c:showLegendKey val="0"/>
          <c:showVal val="0"/>
          <c:showCatName val="0"/>
          <c:showSerName val="0"/>
          <c:showPercent val="0"/>
          <c:showBubbleSize val="0"/>
        </c:dLbls>
        <c:gapWidth val="30"/>
        <c:overlap val="100"/>
        <c:axId val="416151880"/>
        <c:axId val="416153448"/>
      </c:barChart>
      <c:catAx>
        <c:axId val="416151880"/>
        <c:scaling>
          <c:orientation val="maxMin"/>
        </c:scaling>
        <c:delete val="1"/>
        <c:axPos val="l"/>
        <c:majorTickMark val="out"/>
        <c:minorTickMark val="none"/>
        <c:tickLblPos val="nextTo"/>
        <c:crossAx val="416153448"/>
        <c:crosses val="autoZero"/>
        <c:auto val="1"/>
        <c:lblAlgn val="ctr"/>
        <c:lblOffset val="100"/>
        <c:tickLblSkip val="3"/>
        <c:tickMarkSkip val="1"/>
        <c:noMultiLvlLbl val="0"/>
      </c:catAx>
      <c:valAx>
        <c:axId val="416153448"/>
        <c:scaling>
          <c:orientation val="minMax"/>
          <c:min val="0"/>
        </c:scaling>
        <c:delete val="1"/>
        <c:axPos val="t"/>
        <c:numFmt formatCode="0%" sourceLinked="1"/>
        <c:majorTickMark val="out"/>
        <c:minorTickMark val="none"/>
        <c:tickLblPos val="nextTo"/>
        <c:crossAx val="416151880"/>
        <c:crossesAt val="1"/>
        <c:crossBetween val="between"/>
      </c:valAx>
      <c:spPr>
        <a:noFill/>
        <a:ln w="25400">
          <a:noFill/>
        </a:ln>
      </c:spPr>
    </c:plotArea>
    <c:legend>
      <c:legendPos val="t"/>
      <c:layout>
        <c:manualLayout>
          <c:xMode val="edge"/>
          <c:yMode val="edge"/>
          <c:x val="2.8389386700634758E-2"/>
          <c:y val="0.48894933469669255"/>
          <c:w val="0.89999983710940878"/>
          <c:h val="7.644031442471301E-2"/>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274207407407407"/>
          <c:y val="0.2040174978127734"/>
          <c:w val="0.79279999999999995"/>
          <c:h val="0.58857509477981929"/>
        </c:manualLayout>
      </c:layout>
      <c:barChart>
        <c:barDir val="bar"/>
        <c:grouping val="percentStacked"/>
        <c:varyColors val="0"/>
        <c:ser>
          <c:idx val="0"/>
          <c:order val="0"/>
          <c:tx>
            <c:strRef>
              <c:f>'33【Q31】'!$D$34</c:f>
              <c:strCache>
                <c:ptCount val="1"/>
                <c:pt idx="0">
                  <c:v>そう思う</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'33【Q31】'!$C$35:$C$36</c:f>
              <c:strCache>
                <c:ptCount val="2"/>
                <c:pt idx="0">
                  <c:v>男性総合職(n=236)</c:v>
                </c:pt>
                <c:pt idx="1">
                  <c:v>女性総合職(n=259)</c:v>
                </c:pt>
              </c:strCache>
            </c:strRef>
          </c:cat>
          <c:val>
            <c:numRef>
              <c:f>'33【Q31】'!$D$35:$D$36</c:f>
              <c:numCache>
                <c:formatCode>0.0_ </c:formatCode>
                <c:ptCount val="2"/>
                <c:pt idx="0">
                  <c:v>15.677966101694915</c:v>
                </c:pt>
                <c:pt idx="1">
                  <c:v>22.007722007722009</c:v>
                </c:pt>
              </c:numCache>
            </c:numRef>
          </c:val>
          <c:extLst>
            <c:ext xmlns:c16="http://schemas.microsoft.com/office/drawing/2014/chart" uri="{C3380CC4-5D6E-409C-BE32-E72D297353CC}">
              <c16:uniqueId val="{00000000-E006-4377-99E9-26A8892CAC3C}"/>
            </c:ext>
          </c:extLst>
        </c:ser>
        <c:ser>
          <c:idx val="1"/>
          <c:order val="1"/>
          <c:tx>
            <c:strRef>
              <c:f>'33【Q31】'!$E$34</c:f>
              <c:strCache>
                <c:ptCount val="1"/>
                <c:pt idx="0">
                  <c:v>ややそう思う</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'33【Q31】'!$C$35:$C$36</c:f>
              <c:strCache>
                <c:ptCount val="2"/>
                <c:pt idx="0">
                  <c:v>男性総合職(n=236)</c:v>
                </c:pt>
                <c:pt idx="1">
                  <c:v>女性総合職(n=259)</c:v>
                </c:pt>
              </c:strCache>
            </c:strRef>
          </c:cat>
          <c:val>
            <c:numRef>
              <c:f>'33【Q31】'!$E$35:$E$36</c:f>
              <c:numCache>
                <c:formatCode>0.0_ </c:formatCode>
                <c:ptCount val="2"/>
                <c:pt idx="0">
                  <c:v>42.372881355932201</c:v>
                </c:pt>
                <c:pt idx="1">
                  <c:v>48.648648648648653</c:v>
                </c:pt>
              </c:numCache>
            </c:numRef>
          </c:val>
          <c:extLst>
            <c:ext xmlns:c16="http://schemas.microsoft.com/office/drawing/2014/chart" uri="{C3380CC4-5D6E-409C-BE32-E72D297353CC}">
              <c16:uniqueId val="{00000001-E006-4377-99E9-26A8892CAC3C}"/>
            </c:ext>
          </c:extLst>
        </c:ser>
        <c:ser>
          <c:idx val="2"/>
          <c:order val="2"/>
          <c:tx>
            <c:strRef>
              <c:f>'33【Q31】'!$F$34</c:f>
              <c:strCache>
                <c:ptCount val="1"/>
                <c:pt idx="0">
                  <c:v>あまりそう思わない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'33【Q31】'!$C$35:$C$36</c:f>
              <c:strCache>
                <c:ptCount val="2"/>
                <c:pt idx="0">
                  <c:v>男性総合職(n=236)</c:v>
                </c:pt>
                <c:pt idx="1">
                  <c:v>女性総合職(n=259)</c:v>
                </c:pt>
              </c:strCache>
            </c:strRef>
          </c:cat>
          <c:val>
            <c:numRef>
              <c:f>'33【Q31】'!$F$35:$F$36</c:f>
              <c:numCache>
                <c:formatCode>0.0_ </c:formatCode>
                <c:ptCount val="2"/>
                <c:pt idx="0">
                  <c:v>31.779661016949152</c:v>
                </c:pt>
                <c:pt idx="1">
                  <c:v>24.710424710424711</c:v>
                </c:pt>
              </c:numCache>
            </c:numRef>
          </c:val>
          <c:extLst>
            <c:ext xmlns:c16="http://schemas.microsoft.com/office/drawing/2014/chart" uri="{C3380CC4-5D6E-409C-BE32-E72D297353CC}">
              <c16:uniqueId val="{00000002-E006-4377-99E9-26A8892CAC3C}"/>
            </c:ext>
          </c:extLst>
        </c:ser>
        <c:ser>
          <c:idx val="3"/>
          <c:order val="3"/>
          <c:tx>
            <c:strRef>
              <c:f>'33【Q31】'!$G$34</c:f>
              <c:strCache>
                <c:ptCount val="1"/>
                <c:pt idx="0">
                  <c:v>そう思わない　</c:v>
                </c:pt>
              </c:strCache>
            </c:strRef>
          </c:tx>
          <c:spPr>
            <a:pattFill prst="pct20">
              <a:fgClr>
                <a:srgbClr val="5B9BD5">
                  <a:lumMod val="75000"/>
                </a:srgbClr>
              </a:fgClr>
              <a:bgClr>
                <a:sysClr val="window" lastClr="FFFFFF"/>
              </a:bgClr>
            </a:patt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'33【Q31】'!$C$35:$C$36</c:f>
              <c:strCache>
                <c:ptCount val="2"/>
                <c:pt idx="0">
                  <c:v>男性総合職(n=236)</c:v>
                </c:pt>
                <c:pt idx="1">
                  <c:v>女性総合職(n=259)</c:v>
                </c:pt>
              </c:strCache>
            </c:strRef>
          </c:cat>
          <c:val>
            <c:numRef>
              <c:f>'33【Q31】'!$G$35:$G$36</c:f>
              <c:numCache>
                <c:formatCode>0.0_ </c:formatCode>
                <c:ptCount val="2"/>
                <c:pt idx="0">
                  <c:v>10.16949152542373</c:v>
                </c:pt>
                <c:pt idx="1">
                  <c:v>4.6332046332046328</c:v>
                </c:pt>
              </c:numCache>
            </c:numRef>
          </c:val>
          <c:extLst>
            <c:ext xmlns:c16="http://schemas.microsoft.com/office/drawing/2014/chart" uri="{C3380CC4-5D6E-409C-BE32-E72D297353CC}">
              <c16:uniqueId val="{00000003-E006-4377-99E9-26A8892CAC3C}"/>
            </c:ext>
          </c:extLst>
        </c:ser>
        <c:dLbls>
          <c:showLegendKey val="0"/>
          <c:showVal val="0"/>
          <c:showCatName val="0"/>
          <c:showSerName val="0"/>
          <c:showPercent val="0"/>
          <c:showBubbleSize val="0"/>
        </c:dLbls>
        <c:gapWidth val="150"/>
        <c:overlap val="100"/>
        <c:axId val="416162856"/>
        <c:axId val="416162072"/>
      </c:barChart>
      <c:catAx>
        <c:axId val="4161628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16162072"/>
        <c:crosses val="autoZero"/>
        <c:auto val="1"/>
        <c:lblAlgn val="ctr"/>
        <c:lblOffset val="100"/>
        <c:noMultiLvlLbl val="0"/>
      </c:catAx>
      <c:valAx>
        <c:axId val="4161620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16162856"/>
        <c:crosses val="autoZero"/>
        <c:crossBetween val="between"/>
        <c:majorUnit val="0.2"/>
      </c:valAx>
      <c:spPr>
        <a:noFill/>
        <a:ln>
          <a:noFill/>
        </a:ln>
        <a:effectLst/>
      </c:spPr>
    </c:plotArea>
    <c:legend>
      <c:legendPos val="b"/>
      <c:layout>
        <c:manualLayout>
          <c:xMode val="edge"/>
          <c:yMode val="edge"/>
          <c:x val="1.5935768445610962E-3"/>
          <c:y val="0.81743482064741912"/>
          <c:w val="0.99840648148148148"/>
          <c:h val="0.18250918635170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'34【Q32】'!$F$30:$I$30</c:f>
              <c:numCache>
                <c:formatCode>0.0_ </c:formatCode>
                <c:ptCount val="4"/>
                <c:pt idx="0">
                  <c:v>10.303030303030303</c:v>
                </c:pt>
                <c:pt idx="1">
                  <c:v>48.888888888888886</c:v>
                </c:pt>
                <c:pt idx="2">
                  <c:v>34.343434343434339</c:v>
                </c:pt>
                <c:pt idx="3">
                  <c:v>6.4646464646464645</c:v>
                </c:pt>
              </c:numCache>
            </c:numRef>
          </c:val>
          <c:extLst>
            <c:ext xmlns:c16="http://schemas.microsoft.com/office/drawing/2014/chart" uri="{C3380CC4-5D6E-409C-BE32-E72D297353CC}">
              <c16:uniqueId val="{00000005-8E42-4669-B080-7DC0BBD51750}"/>
            </c:ext>
          </c:extLst>
        </c:ser>
        <c:dLbls>
          <c:showLegendKey val="0"/>
          <c:showVal val="0"/>
          <c:showCatName val="0"/>
          <c:showSerName val="0"/>
          <c:showPercent val="0"/>
          <c:showBubbleSize val="0"/>
        </c:dLbls>
        <c:gapWidth val="60"/>
        <c:overlap val="-50"/>
        <c:axId val="416162464"/>
        <c:axId val="416164032"/>
      </c:barChart>
      <c:catAx>
        <c:axId val="416162464"/>
        <c:scaling>
          <c:orientation val="minMax"/>
        </c:scaling>
        <c:delete val="1"/>
        <c:axPos val="b"/>
        <c:numFmt formatCode="General" sourceLinked="1"/>
        <c:majorTickMark val="out"/>
        <c:minorTickMark val="none"/>
        <c:tickLblPos val="nextTo"/>
        <c:crossAx val="416164032"/>
        <c:crosses val="autoZero"/>
        <c:auto val="1"/>
        <c:lblAlgn val="ctr"/>
        <c:lblOffset val="100"/>
        <c:noMultiLvlLbl val="0"/>
      </c:catAx>
      <c:valAx>
        <c:axId val="416164032"/>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16162464"/>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63513826555157249"/>
          <c:w val="0.93756915578227862"/>
          <c:h val="0.28533683226687756"/>
        </c:manualLayout>
      </c:layout>
      <c:barChart>
        <c:barDir val="bar"/>
        <c:grouping val="percentStacked"/>
        <c:varyColors val="0"/>
        <c:ser>
          <c:idx val="0"/>
          <c:order val="0"/>
          <c:tx>
            <c:strRef>
              <c:f>'34【Q32】'!$F$28</c:f>
              <c:strCache>
                <c:ptCount val="1"/>
                <c:pt idx="0">
                  <c:v>スペシャリストだと思う</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'34【Q32】'!$F$30:$F$32</c:f>
              <c:numCache>
                <c:formatCode>0.0_ </c:formatCode>
                <c:ptCount val="3"/>
                <c:pt idx="0">
                  <c:v>10.303030303030303</c:v>
                </c:pt>
                <c:pt idx="1">
                  <c:v>12.711864406779661</c:v>
                </c:pt>
                <c:pt idx="2">
                  <c:v>8.1081081081081088</c:v>
                </c:pt>
              </c:numCache>
            </c:numRef>
          </c:val>
          <c:extLst>
            <c:ext xmlns:c16="http://schemas.microsoft.com/office/drawing/2014/chart" uri="{C3380CC4-5D6E-409C-BE32-E72D297353CC}">
              <c16:uniqueId val="{00000001-7525-4A13-A816-1008D8999CB2}"/>
            </c:ext>
          </c:extLst>
        </c:ser>
        <c:ser>
          <c:idx val="1"/>
          <c:order val="1"/>
          <c:tx>
            <c:strRef>
              <c:f>'34【Q32】'!$G$28</c:f>
              <c:strCache>
                <c:ptCount val="1"/>
                <c:pt idx="0">
                  <c:v>どちらかと言えばスペシャリストだと思う</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'34【Q32】'!$G$30:$G$32</c:f>
              <c:numCache>
                <c:formatCode>0.0_ </c:formatCode>
                <c:ptCount val="3"/>
                <c:pt idx="0">
                  <c:v>48.888888888888886</c:v>
                </c:pt>
                <c:pt idx="1">
                  <c:v>47.033898305084747</c:v>
                </c:pt>
                <c:pt idx="2">
                  <c:v>50.579150579150578</c:v>
                </c:pt>
              </c:numCache>
            </c:numRef>
          </c:val>
          <c:extLst>
            <c:ext xmlns:c16="http://schemas.microsoft.com/office/drawing/2014/chart" uri="{C3380CC4-5D6E-409C-BE32-E72D297353CC}">
              <c16:uniqueId val="{00000002-7525-4A13-A816-1008D8999CB2}"/>
            </c:ext>
          </c:extLst>
        </c:ser>
        <c:ser>
          <c:idx val="2"/>
          <c:order val="2"/>
          <c:tx>
            <c:strRef>
              <c:f>'34【Q32】'!$H$28</c:f>
              <c:strCache>
                <c:ptCount val="1"/>
                <c:pt idx="0">
                  <c:v>どちらかと言えばジェネラリストだと思う</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'34【Q32】'!$H$30:$H$32</c:f>
              <c:numCache>
                <c:formatCode>0.0_ </c:formatCode>
                <c:ptCount val="3"/>
                <c:pt idx="0">
                  <c:v>34.343434343434339</c:v>
                </c:pt>
                <c:pt idx="1">
                  <c:v>32.627118644067799</c:v>
                </c:pt>
                <c:pt idx="2">
                  <c:v>35.907335907335906</c:v>
                </c:pt>
              </c:numCache>
            </c:numRef>
          </c:val>
          <c:extLst>
            <c:ext xmlns:c16="http://schemas.microsoft.com/office/drawing/2014/chart" uri="{C3380CC4-5D6E-409C-BE32-E72D297353CC}">
              <c16:uniqueId val="{00000003-7525-4A13-A816-1008D8999CB2}"/>
            </c:ext>
          </c:extLst>
        </c:ser>
        <c:ser>
          <c:idx val="3"/>
          <c:order val="3"/>
          <c:tx>
            <c:strRef>
              <c:f>'34【Q32】'!$I$28</c:f>
              <c:strCache>
                <c:ptCount val="1"/>
                <c:pt idx="0">
                  <c:v>ジェネラリストだと思う</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'34【Q32】'!$I$30:$I$32</c:f>
              <c:numCache>
                <c:formatCode>0.0_ </c:formatCode>
                <c:ptCount val="3"/>
                <c:pt idx="0">
                  <c:v>6.4646464646464645</c:v>
                </c:pt>
                <c:pt idx="1">
                  <c:v>7.6271186440677967</c:v>
                </c:pt>
                <c:pt idx="2">
                  <c:v>5.4054054054054053</c:v>
                </c:pt>
              </c:numCache>
            </c:numRef>
          </c:val>
          <c:extLst>
            <c:ext xmlns:c16="http://schemas.microsoft.com/office/drawing/2014/chart" uri="{C3380CC4-5D6E-409C-BE32-E72D297353CC}">
              <c16:uniqueId val="{00000004-7525-4A13-A816-1008D8999CB2}"/>
            </c:ext>
          </c:extLst>
        </c:ser>
        <c:dLbls>
          <c:showLegendKey val="0"/>
          <c:showVal val="0"/>
          <c:showCatName val="0"/>
          <c:showSerName val="0"/>
          <c:showPercent val="0"/>
          <c:showBubbleSize val="0"/>
        </c:dLbls>
        <c:gapWidth val="30"/>
        <c:overlap val="100"/>
        <c:axId val="416161680"/>
        <c:axId val="414400656"/>
      </c:barChart>
      <c:catAx>
        <c:axId val="416161680"/>
        <c:scaling>
          <c:orientation val="maxMin"/>
        </c:scaling>
        <c:delete val="1"/>
        <c:axPos val="l"/>
        <c:majorTickMark val="out"/>
        <c:minorTickMark val="none"/>
        <c:tickLblPos val="nextTo"/>
        <c:crossAx val="414400656"/>
        <c:crosses val="autoZero"/>
        <c:auto val="1"/>
        <c:lblAlgn val="ctr"/>
        <c:lblOffset val="100"/>
        <c:tickLblSkip val="3"/>
        <c:tickMarkSkip val="1"/>
        <c:noMultiLvlLbl val="0"/>
      </c:catAx>
      <c:valAx>
        <c:axId val="414400656"/>
        <c:scaling>
          <c:orientation val="minMax"/>
          <c:min val="0"/>
        </c:scaling>
        <c:delete val="1"/>
        <c:axPos val="t"/>
        <c:numFmt formatCode="0%" sourceLinked="1"/>
        <c:majorTickMark val="out"/>
        <c:minorTickMark val="none"/>
        <c:tickLblPos val="nextTo"/>
        <c:crossAx val="416161680"/>
        <c:crossesAt val="1"/>
        <c:crossBetween val="between"/>
      </c:valAx>
      <c:spPr>
        <a:noFill/>
        <a:ln w="25400">
          <a:noFill/>
        </a:ln>
      </c:spPr>
    </c:plotArea>
    <c:legend>
      <c:legendPos val="t"/>
      <c:layout>
        <c:manualLayout>
          <c:xMode val="edge"/>
          <c:yMode val="edge"/>
          <c:x val="0.21891459948810471"/>
          <c:y val="0.265969209917373"/>
          <c:w val="0.51894941153446894"/>
          <c:h val="0.29942043920403255"/>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274207407407407"/>
          <c:y val="0.2040174978127734"/>
          <c:w val="0.79279999999999995"/>
          <c:h val="0.4684250858553845"/>
        </c:manualLayout>
      </c:layout>
      <c:barChart>
        <c:barDir val="bar"/>
        <c:grouping val="percentStacked"/>
        <c:varyColors val="0"/>
        <c:ser>
          <c:idx val="0"/>
          <c:order val="0"/>
          <c:tx>
            <c:strRef>
              <c:f>'34【Q32】'!$D$34</c:f>
              <c:strCache>
                <c:ptCount val="1"/>
                <c:pt idx="0">
                  <c:v>スペシャリストだと思う</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'34【Q32】'!$C$35:$C$36</c:f>
              <c:strCache>
                <c:ptCount val="2"/>
                <c:pt idx="0">
                  <c:v>男性総合職(n=236)</c:v>
                </c:pt>
                <c:pt idx="1">
                  <c:v>女性総合職(n=259)</c:v>
                </c:pt>
              </c:strCache>
            </c:strRef>
          </c:cat>
          <c:val>
            <c:numRef>
              <c:f>'34【Q32】'!$D$35:$D$36</c:f>
              <c:numCache>
                <c:formatCode>0.0_ </c:formatCode>
                <c:ptCount val="2"/>
                <c:pt idx="0">
                  <c:v>12.711864406779661</c:v>
                </c:pt>
                <c:pt idx="1">
                  <c:v>8.1081081081081088</c:v>
                </c:pt>
              </c:numCache>
            </c:numRef>
          </c:val>
          <c:extLst>
            <c:ext xmlns:c16="http://schemas.microsoft.com/office/drawing/2014/chart" uri="{C3380CC4-5D6E-409C-BE32-E72D297353CC}">
              <c16:uniqueId val="{00000000-E43E-45F0-BC0D-3166D5891D71}"/>
            </c:ext>
          </c:extLst>
        </c:ser>
        <c:ser>
          <c:idx val="1"/>
          <c:order val="1"/>
          <c:tx>
            <c:strRef>
              <c:f>'34【Q32】'!$E$34</c:f>
              <c:strCache>
                <c:ptCount val="1"/>
                <c:pt idx="0">
                  <c:v>どちらかと言えばスペシャリストだと思う</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'34【Q32】'!$C$35:$C$36</c:f>
              <c:strCache>
                <c:ptCount val="2"/>
                <c:pt idx="0">
                  <c:v>男性総合職(n=236)</c:v>
                </c:pt>
                <c:pt idx="1">
                  <c:v>女性総合職(n=259)</c:v>
                </c:pt>
              </c:strCache>
            </c:strRef>
          </c:cat>
          <c:val>
            <c:numRef>
              <c:f>'34【Q32】'!$E$35:$E$36</c:f>
              <c:numCache>
                <c:formatCode>0.0_ </c:formatCode>
                <c:ptCount val="2"/>
                <c:pt idx="0">
                  <c:v>47.033898305084747</c:v>
                </c:pt>
                <c:pt idx="1">
                  <c:v>50.579150579150578</c:v>
                </c:pt>
              </c:numCache>
            </c:numRef>
          </c:val>
          <c:extLst>
            <c:ext xmlns:c16="http://schemas.microsoft.com/office/drawing/2014/chart" uri="{C3380CC4-5D6E-409C-BE32-E72D297353CC}">
              <c16:uniqueId val="{00000001-E43E-45F0-BC0D-3166D5891D71}"/>
            </c:ext>
          </c:extLst>
        </c:ser>
        <c:ser>
          <c:idx val="2"/>
          <c:order val="2"/>
          <c:tx>
            <c:strRef>
              <c:f>'34【Q32】'!$F$34</c:f>
              <c:strCache>
                <c:ptCount val="1"/>
                <c:pt idx="0">
                  <c:v>どちらかと言えばジェネラリストだと思う</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'34【Q32】'!$C$35:$C$36</c:f>
              <c:strCache>
                <c:ptCount val="2"/>
                <c:pt idx="0">
                  <c:v>男性総合職(n=236)</c:v>
                </c:pt>
                <c:pt idx="1">
                  <c:v>女性総合職(n=259)</c:v>
                </c:pt>
              </c:strCache>
            </c:strRef>
          </c:cat>
          <c:val>
            <c:numRef>
              <c:f>'34【Q32】'!$F$35:$F$36</c:f>
              <c:numCache>
                <c:formatCode>0.0_ </c:formatCode>
                <c:ptCount val="2"/>
                <c:pt idx="0">
                  <c:v>32.627118644067799</c:v>
                </c:pt>
                <c:pt idx="1">
                  <c:v>35.907335907335906</c:v>
                </c:pt>
              </c:numCache>
            </c:numRef>
          </c:val>
          <c:extLst>
            <c:ext xmlns:c16="http://schemas.microsoft.com/office/drawing/2014/chart" uri="{C3380CC4-5D6E-409C-BE32-E72D297353CC}">
              <c16:uniqueId val="{00000002-E43E-45F0-BC0D-3166D5891D71}"/>
            </c:ext>
          </c:extLst>
        </c:ser>
        <c:ser>
          <c:idx val="3"/>
          <c:order val="3"/>
          <c:tx>
            <c:strRef>
              <c:f>'34【Q32】'!$G$34</c:f>
              <c:strCache>
                <c:ptCount val="1"/>
                <c:pt idx="0">
                  <c:v>ジェネラリストだと思う</c:v>
                </c:pt>
              </c:strCache>
            </c:strRef>
          </c:tx>
          <c:spPr>
            <a:pattFill prst="pct20">
              <a:fgClr>
                <a:srgbClr val="5B9BD5">
                  <a:lumMod val="75000"/>
                </a:srgbClr>
              </a:fgClr>
              <a:bgClr>
                <a:sysClr val="window" lastClr="FFFFFF"/>
              </a:bgClr>
            </a:patt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'34【Q32】'!$C$35:$C$36</c:f>
              <c:strCache>
                <c:ptCount val="2"/>
                <c:pt idx="0">
                  <c:v>男性総合職(n=236)</c:v>
                </c:pt>
                <c:pt idx="1">
                  <c:v>女性総合職(n=259)</c:v>
                </c:pt>
              </c:strCache>
            </c:strRef>
          </c:cat>
          <c:val>
            <c:numRef>
              <c:f>'34【Q32】'!$G$35:$G$36</c:f>
              <c:numCache>
                <c:formatCode>0.0_ </c:formatCode>
                <c:ptCount val="2"/>
                <c:pt idx="0">
                  <c:v>7.6271186440677967</c:v>
                </c:pt>
                <c:pt idx="1">
                  <c:v>5.4054054054054053</c:v>
                </c:pt>
              </c:numCache>
            </c:numRef>
          </c:val>
          <c:extLst>
            <c:ext xmlns:c16="http://schemas.microsoft.com/office/drawing/2014/chart" uri="{C3380CC4-5D6E-409C-BE32-E72D297353CC}">
              <c16:uniqueId val="{00000003-E43E-45F0-BC0D-3166D5891D71}"/>
            </c:ext>
          </c:extLst>
        </c:ser>
        <c:dLbls>
          <c:showLegendKey val="0"/>
          <c:showVal val="0"/>
          <c:showCatName val="0"/>
          <c:showSerName val="0"/>
          <c:showPercent val="0"/>
          <c:showBubbleSize val="0"/>
        </c:dLbls>
        <c:gapWidth val="150"/>
        <c:overlap val="100"/>
        <c:axId val="415976464"/>
        <c:axId val="415973720"/>
      </c:barChart>
      <c:catAx>
        <c:axId val="41597646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15973720"/>
        <c:crosses val="autoZero"/>
        <c:auto val="1"/>
        <c:lblAlgn val="ctr"/>
        <c:lblOffset val="100"/>
        <c:noMultiLvlLbl val="0"/>
      </c:catAx>
      <c:valAx>
        <c:axId val="41597372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15976464"/>
        <c:crosses val="autoZero"/>
        <c:crossBetween val="between"/>
        <c:majorUnit val="0.2"/>
      </c:valAx>
      <c:spPr>
        <a:noFill/>
        <a:ln>
          <a:noFill/>
        </a:ln>
        <a:effectLst/>
      </c:spPr>
    </c:plotArea>
    <c:legend>
      <c:legendPos val="b"/>
      <c:layout>
        <c:manualLayout>
          <c:xMode val="edge"/>
          <c:yMode val="edge"/>
          <c:x val="1.5935768445610962E-3"/>
          <c:y val="0.71063450466672762"/>
          <c:w val="0.99840648148148148"/>
          <c:h val="0.2893092570342549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'35【Q33】'!$F$30:$I$30</c:f>
              <c:numCache>
                <c:formatCode>0.0_ </c:formatCode>
                <c:ptCount val="4"/>
                <c:pt idx="0">
                  <c:v>17.575757575757574</c:v>
                </c:pt>
                <c:pt idx="1">
                  <c:v>53.737373737373737</c:v>
                </c:pt>
                <c:pt idx="2">
                  <c:v>21.414141414141412</c:v>
                </c:pt>
                <c:pt idx="3">
                  <c:v>7.2727272727272725</c:v>
                </c:pt>
              </c:numCache>
            </c:numRef>
          </c:val>
          <c:extLst>
            <c:ext xmlns:c16="http://schemas.microsoft.com/office/drawing/2014/chart" uri="{C3380CC4-5D6E-409C-BE32-E72D297353CC}">
              <c16:uniqueId val="{00000005-E2A6-4433-9607-EBD9E0D53E81}"/>
            </c:ext>
          </c:extLst>
        </c:ser>
        <c:dLbls>
          <c:showLegendKey val="0"/>
          <c:showVal val="0"/>
          <c:showCatName val="0"/>
          <c:showSerName val="0"/>
          <c:showPercent val="0"/>
          <c:showBubbleSize val="0"/>
        </c:dLbls>
        <c:gapWidth val="60"/>
        <c:overlap val="-50"/>
        <c:axId val="415974504"/>
        <c:axId val="415974896"/>
      </c:barChart>
      <c:catAx>
        <c:axId val="415974504"/>
        <c:scaling>
          <c:orientation val="minMax"/>
        </c:scaling>
        <c:delete val="1"/>
        <c:axPos val="b"/>
        <c:numFmt formatCode="General" sourceLinked="1"/>
        <c:majorTickMark val="out"/>
        <c:minorTickMark val="none"/>
        <c:tickLblPos val="nextTo"/>
        <c:crossAx val="415974896"/>
        <c:crosses val="autoZero"/>
        <c:auto val="1"/>
        <c:lblAlgn val="ctr"/>
        <c:lblOffset val="100"/>
        <c:noMultiLvlLbl val="0"/>
      </c:catAx>
      <c:valAx>
        <c:axId val="415974896"/>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15974504"/>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274207407407407"/>
          <c:y val="0.2040174978127734"/>
          <c:w val="0.79279999999999995"/>
          <c:h val="0.52042213467521148"/>
        </c:manualLayout>
      </c:layout>
      <c:barChart>
        <c:barDir val="bar"/>
        <c:grouping val="percentStacked"/>
        <c:varyColors val="0"/>
        <c:ser>
          <c:idx val="0"/>
          <c:order val="0"/>
          <c:tx>
            <c:strRef>
              <c:f>'10【Q12】'!$D$35</c:f>
              <c:strCache>
                <c:ptCount val="1"/>
                <c:pt idx="0">
                  <c:v>いる</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'10【Q12】'!$C$36:$C$37</c:f>
              <c:strCache>
                <c:ptCount val="2"/>
                <c:pt idx="0">
                  <c:v>男性総合職(n=236)</c:v>
                </c:pt>
                <c:pt idx="1">
                  <c:v>女性総合職(n=259)</c:v>
                </c:pt>
              </c:strCache>
            </c:strRef>
          </c:cat>
          <c:val>
            <c:numRef>
              <c:f>'10【Q12】'!$D$36:$D$37</c:f>
              <c:numCache>
                <c:formatCode>0.0_ </c:formatCode>
                <c:ptCount val="2"/>
                <c:pt idx="0">
                  <c:v>79.66101694915254</c:v>
                </c:pt>
                <c:pt idx="1">
                  <c:v>48.262548262548258</c:v>
                </c:pt>
              </c:numCache>
            </c:numRef>
          </c:val>
          <c:extLst>
            <c:ext xmlns:c16="http://schemas.microsoft.com/office/drawing/2014/chart" uri="{C3380CC4-5D6E-409C-BE32-E72D297353CC}">
              <c16:uniqueId val="{00000000-F80E-4E29-BC84-92E328C68483}"/>
            </c:ext>
          </c:extLst>
        </c:ser>
        <c:ser>
          <c:idx val="1"/>
          <c:order val="1"/>
          <c:tx>
            <c:strRef>
              <c:f>'10【Q12】'!$E$35</c:f>
              <c:strCache>
                <c:ptCount val="1"/>
                <c:pt idx="0">
                  <c:v>いない</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'10【Q12】'!$C$36:$C$37</c:f>
              <c:strCache>
                <c:ptCount val="2"/>
                <c:pt idx="0">
                  <c:v>男性総合職(n=236)</c:v>
                </c:pt>
                <c:pt idx="1">
                  <c:v>女性総合職(n=259)</c:v>
                </c:pt>
              </c:strCache>
            </c:strRef>
          </c:cat>
          <c:val>
            <c:numRef>
              <c:f>'10【Q12】'!$E$36:$E$37</c:f>
              <c:numCache>
                <c:formatCode>0.0_ </c:formatCode>
                <c:ptCount val="2"/>
                <c:pt idx="0">
                  <c:v>20.33898305084746</c:v>
                </c:pt>
                <c:pt idx="1">
                  <c:v>51.737451737451735</c:v>
                </c:pt>
              </c:numCache>
            </c:numRef>
          </c:val>
          <c:extLst>
            <c:ext xmlns:c16="http://schemas.microsoft.com/office/drawing/2014/chart" uri="{C3380CC4-5D6E-409C-BE32-E72D297353CC}">
              <c16:uniqueId val="{00000001-F80E-4E29-BC84-92E328C68483}"/>
            </c:ext>
          </c:extLst>
        </c:ser>
        <c:dLbls>
          <c:showLegendKey val="0"/>
          <c:showVal val="0"/>
          <c:showCatName val="0"/>
          <c:showSerName val="0"/>
          <c:showPercent val="0"/>
          <c:showBubbleSize val="0"/>
        </c:dLbls>
        <c:gapWidth val="150"/>
        <c:overlap val="100"/>
        <c:axId val="406101912"/>
        <c:axId val="406099952"/>
      </c:barChart>
      <c:catAx>
        <c:axId val="4061019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06099952"/>
        <c:crosses val="autoZero"/>
        <c:auto val="1"/>
        <c:lblAlgn val="ctr"/>
        <c:lblOffset val="100"/>
        <c:noMultiLvlLbl val="0"/>
      </c:catAx>
      <c:valAx>
        <c:axId val="40609995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06101912"/>
        <c:crosses val="autoZero"/>
        <c:crossBetween val="between"/>
        <c:majorUnit val="0.2"/>
      </c:valAx>
      <c:spPr>
        <a:noFill/>
        <a:ln>
          <a:noFill/>
        </a:ln>
        <a:effectLst/>
      </c:spPr>
    </c:plotArea>
    <c:legend>
      <c:legendPos val="b"/>
      <c:layout>
        <c:manualLayout>
          <c:xMode val="edge"/>
          <c:yMode val="edge"/>
          <c:x val="1.5935204183817691E-3"/>
          <c:y val="0.72261307722356605"/>
          <c:w val="0.99840648148148148"/>
          <c:h val="0.2244521093487092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63513826555157249"/>
          <c:w val="0.93756915578227862"/>
          <c:h val="0.28533683226687756"/>
        </c:manualLayout>
      </c:layout>
      <c:barChart>
        <c:barDir val="bar"/>
        <c:grouping val="percentStacked"/>
        <c:varyColors val="0"/>
        <c:ser>
          <c:idx val="0"/>
          <c:order val="0"/>
          <c:tx>
            <c:strRef>
              <c:f>'35【Q33】'!$F$28</c:f>
              <c:strCache>
                <c:ptCount val="1"/>
                <c:pt idx="0">
                  <c:v>大いに明確になっている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'35【Q33】'!$F$30:$F$32</c:f>
              <c:numCache>
                <c:formatCode>0.0_ </c:formatCode>
                <c:ptCount val="3"/>
                <c:pt idx="0">
                  <c:v>17.575757575757574</c:v>
                </c:pt>
                <c:pt idx="1">
                  <c:v>16.949152542372879</c:v>
                </c:pt>
                <c:pt idx="2">
                  <c:v>18.146718146718147</c:v>
                </c:pt>
              </c:numCache>
            </c:numRef>
          </c:val>
          <c:extLst>
            <c:ext xmlns:c16="http://schemas.microsoft.com/office/drawing/2014/chart" uri="{C3380CC4-5D6E-409C-BE32-E72D297353CC}">
              <c16:uniqueId val="{00000001-2099-4DCB-B952-C891659529A1}"/>
            </c:ext>
          </c:extLst>
        </c:ser>
        <c:ser>
          <c:idx val="1"/>
          <c:order val="1"/>
          <c:tx>
            <c:strRef>
              <c:f>'35【Q33】'!$G$28</c:f>
              <c:strCache>
                <c:ptCount val="1"/>
                <c:pt idx="0">
                  <c:v>やや明確になっている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'35【Q33】'!$G$30:$G$32</c:f>
              <c:numCache>
                <c:formatCode>0.0_ </c:formatCode>
                <c:ptCount val="3"/>
                <c:pt idx="0">
                  <c:v>53.737373737373737</c:v>
                </c:pt>
                <c:pt idx="1">
                  <c:v>55.084745762711862</c:v>
                </c:pt>
                <c:pt idx="2">
                  <c:v>52.509652509652504</c:v>
                </c:pt>
              </c:numCache>
            </c:numRef>
          </c:val>
          <c:extLst>
            <c:ext xmlns:c16="http://schemas.microsoft.com/office/drawing/2014/chart" uri="{C3380CC4-5D6E-409C-BE32-E72D297353CC}">
              <c16:uniqueId val="{00000002-2099-4DCB-B952-C891659529A1}"/>
            </c:ext>
          </c:extLst>
        </c:ser>
        <c:ser>
          <c:idx val="2"/>
          <c:order val="2"/>
          <c:tx>
            <c:strRef>
              <c:f>'35【Q33】'!$H$28</c:f>
              <c:strCache>
                <c:ptCount val="1"/>
                <c:pt idx="0">
                  <c:v>あまり明確になっていない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'35【Q33】'!$H$30:$H$32</c:f>
              <c:numCache>
                <c:formatCode>0.0_ </c:formatCode>
                <c:ptCount val="3"/>
                <c:pt idx="0">
                  <c:v>21.414141414141412</c:v>
                </c:pt>
                <c:pt idx="1">
                  <c:v>18.64406779661017</c:v>
                </c:pt>
                <c:pt idx="2">
                  <c:v>23.938223938223938</c:v>
                </c:pt>
              </c:numCache>
            </c:numRef>
          </c:val>
          <c:extLst>
            <c:ext xmlns:c16="http://schemas.microsoft.com/office/drawing/2014/chart" uri="{C3380CC4-5D6E-409C-BE32-E72D297353CC}">
              <c16:uniqueId val="{00000003-2099-4DCB-B952-C891659529A1}"/>
            </c:ext>
          </c:extLst>
        </c:ser>
        <c:ser>
          <c:idx val="3"/>
          <c:order val="3"/>
          <c:tx>
            <c:strRef>
              <c:f>'35【Q33】'!$I$28</c:f>
              <c:strCache>
                <c:ptCount val="1"/>
                <c:pt idx="0">
                  <c:v>明確になっていない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'35【Q33】'!$I$30:$I$32</c:f>
              <c:numCache>
                <c:formatCode>0.0_ </c:formatCode>
                <c:ptCount val="3"/>
                <c:pt idx="0">
                  <c:v>7.2727272727272725</c:v>
                </c:pt>
                <c:pt idx="1">
                  <c:v>9.3220338983050848</c:v>
                </c:pt>
                <c:pt idx="2">
                  <c:v>5.4054054054054053</c:v>
                </c:pt>
              </c:numCache>
            </c:numRef>
          </c:val>
          <c:extLst>
            <c:ext xmlns:c16="http://schemas.microsoft.com/office/drawing/2014/chart" uri="{C3380CC4-5D6E-409C-BE32-E72D297353CC}">
              <c16:uniqueId val="{00000004-2099-4DCB-B952-C891659529A1}"/>
            </c:ext>
          </c:extLst>
        </c:ser>
        <c:dLbls>
          <c:showLegendKey val="0"/>
          <c:showVal val="0"/>
          <c:showCatName val="0"/>
          <c:showSerName val="0"/>
          <c:showPercent val="0"/>
          <c:showBubbleSize val="0"/>
        </c:dLbls>
        <c:gapWidth val="30"/>
        <c:overlap val="100"/>
        <c:axId val="415975680"/>
        <c:axId val="415971760"/>
      </c:barChart>
      <c:catAx>
        <c:axId val="415975680"/>
        <c:scaling>
          <c:orientation val="maxMin"/>
        </c:scaling>
        <c:delete val="1"/>
        <c:axPos val="l"/>
        <c:majorTickMark val="out"/>
        <c:minorTickMark val="none"/>
        <c:tickLblPos val="nextTo"/>
        <c:crossAx val="415971760"/>
        <c:crosses val="autoZero"/>
        <c:auto val="1"/>
        <c:lblAlgn val="ctr"/>
        <c:lblOffset val="100"/>
        <c:tickLblSkip val="3"/>
        <c:tickMarkSkip val="1"/>
        <c:noMultiLvlLbl val="0"/>
      </c:catAx>
      <c:valAx>
        <c:axId val="415971760"/>
        <c:scaling>
          <c:orientation val="minMax"/>
          <c:min val="0"/>
        </c:scaling>
        <c:delete val="1"/>
        <c:axPos val="t"/>
        <c:numFmt formatCode="0%" sourceLinked="1"/>
        <c:majorTickMark val="out"/>
        <c:minorTickMark val="none"/>
        <c:tickLblPos val="nextTo"/>
        <c:crossAx val="415975680"/>
        <c:crossesAt val="1"/>
        <c:crossBetween val="between"/>
      </c:valAx>
      <c:spPr>
        <a:noFill/>
        <a:ln w="25400">
          <a:noFill/>
        </a:ln>
      </c:spPr>
    </c:plotArea>
    <c:legend>
      <c:legendPos val="t"/>
      <c:layout>
        <c:manualLayout>
          <c:xMode val="edge"/>
          <c:yMode val="edge"/>
          <c:x val="0.12313400101411028"/>
          <c:y val="0.41884983876679899"/>
          <c:w val="0.7160656891082956"/>
          <c:h val="0.14642376672292942"/>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274207407407407"/>
          <c:y val="0.2040174978127734"/>
          <c:w val="0.79279999999999995"/>
          <c:h val="0.4684250858553845"/>
        </c:manualLayout>
      </c:layout>
      <c:barChart>
        <c:barDir val="bar"/>
        <c:grouping val="percentStacked"/>
        <c:varyColors val="0"/>
        <c:ser>
          <c:idx val="0"/>
          <c:order val="0"/>
          <c:tx>
            <c:strRef>
              <c:f>'35【Q33】'!$D$34</c:f>
              <c:strCache>
                <c:ptCount val="1"/>
                <c:pt idx="0">
                  <c:v>大いに明確になっている</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'35【Q33】'!$C$35:$C$36</c:f>
              <c:strCache>
                <c:ptCount val="2"/>
                <c:pt idx="0">
                  <c:v>男性総合職(n=236)</c:v>
                </c:pt>
                <c:pt idx="1">
                  <c:v>女性総合職(n=259)</c:v>
                </c:pt>
              </c:strCache>
            </c:strRef>
          </c:cat>
          <c:val>
            <c:numRef>
              <c:f>'35【Q33】'!$D$35:$D$36</c:f>
              <c:numCache>
                <c:formatCode>0.0_ </c:formatCode>
                <c:ptCount val="2"/>
                <c:pt idx="0">
                  <c:v>16.949152542372879</c:v>
                </c:pt>
                <c:pt idx="1">
                  <c:v>18.146718146718147</c:v>
                </c:pt>
              </c:numCache>
            </c:numRef>
          </c:val>
          <c:extLst>
            <c:ext xmlns:c16="http://schemas.microsoft.com/office/drawing/2014/chart" uri="{C3380CC4-5D6E-409C-BE32-E72D297353CC}">
              <c16:uniqueId val="{00000000-18F0-432F-85A1-9B25BF7D7C62}"/>
            </c:ext>
          </c:extLst>
        </c:ser>
        <c:ser>
          <c:idx val="1"/>
          <c:order val="1"/>
          <c:tx>
            <c:strRef>
              <c:f>'35【Q33】'!$E$34</c:f>
              <c:strCache>
                <c:ptCount val="1"/>
                <c:pt idx="0">
                  <c:v>やや明確になっている</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'35【Q33】'!$C$35:$C$36</c:f>
              <c:strCache>
                <c:ptCount val="2"/>
                <c:pt idx="0">
                  <c:v>男性総合職(n=236)</c:v>
                </c:pt>
                <c:pt idx="1">
                  <c:v>女性総合職(n=259)</c:v>
                </c:pt>
              </c:strCache>
            </c:strRef>
          </c:cat>
          <c:val>
            <c:numRef>
              <c:f>'35【Q33】'!$E$35:$E$36</c:f>
              <c:numCache>
                <c:formatCode>0.0_ </c:formatCode>
                <c:ptCount val="2"/>
                <c:pt idx="0">
                  <c:v>55.084745762711862</c:v>
                </c:pt>
                <c:pt idx="1">
                  <c:v>52.509652509652504</c:v>
                </c:pt>
              </c:numCache>
            </c:numRef>
          </c:val>
          <c:extLst>
            <c:ext xmlns:c16="http://schemas.microsoft.com/office/drawing/2014/chart" uri="{C3380CC4-5D6E-409C-BE32-E72D297353CC}">
              <c16:uniqueId val="{00000001-18F0-432F-85A1-9B25BF7D7C62}"/>
            </c:ext>
          </c:extLst>
        </c:ser>
        <c:ser>
          <c:idx val="2"/>
          <c:order val="2"/>
          <c:tx>
            <c:strRef>
              <c:f>'35【Q33】'!$F$34</c:f>
              <c:strCache>
                <c:ptCount val="1"/>
                <c:pt idx="0">
                  <c:v>あまり明確になっていない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'35【Q33】'!$C$35:$C$36</c:f>
              <c:strCache>
                <c:ptCount val="2"/>
                <c:pt idx="0">
                  <c:v>男性総合職(n=236)</c:v>
                </c:pt>
                <c:pt idx="1">
                  <c:v>女性総合職(n=259)</c:v>
                </c:pt>
              </c:strCache>
            </c:strRef>
          </c:cat>
          <c:val>
            <c:numRef>
              <c:f>'35【Q33】'!$F$35:$F$36</c:f>
              <c:numCache>
                <c:formatCode>0.0_ </c:formatCode>
                <c:ptCount val="2"/>
                <c:pt idx="0">
                  <c:v>18.64406779661017</c:v>
                </c:pt>
                <c:pt idx="1">
                  <c:v>23.938223938223938</c:v>
                </c:pt>
              </c:numCache>
            </c:numRef>
          </c:val>
          <c:extLst>
            <c:ext xmlns:c16="http://schemas.microsoft.com/office/drawing/2014/chart" uri="{C3380CC4-5D6E-409C-BE32-E72D297353CC}">
              <c16:uniqueId val="{00000002-18F0-432F-85A1-9B25BF7D7C62}"/>
            </c:ext>
          </c:extLst>
        </c:ser>
        <c:ser>
          <c:idx val="3"/>
          <c:order val="3"/>
          <c:tx>
            <c:strRef>
              <c:f>'35【Q33】'!$G$34</c:f>
              <c:strCache>
                <c:ptCount val="1"/>
                <c:pt idx="0">
                  <c:v>明確になっていない</c:v>
                </c:pt>
              </c:strCache>
            </c:strRef>
          </c:tx>
          <c:spPr>
            <a:pattFill prst="pct20">
              <a:fgClr>
                <a:srgbClr val="5B9BD5">
                  <a:lumMod val="75000"/>
                </a:srgbClr>
              </a:fgClr>
              <a:bgClr>
                <a:sysClr val="window" lastClr="FFFFFF"/>
              </a:bgClr>
            </a:patt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'35【Q33】'!$C$35:$C$36</c:f>
              <c:strCache>
                <c:ptCount val="2"/>
                <c:pt idx="0">
                  <c:v>男性総合職(n=236)</c:v>
                </c:pt>
                <c:pt idx="1">
                  <c:v>女性総合職(n=259)</c:v>
                </c:pt>
              </c:strCache>
            </c:strRef>
          </c:cat>
          <c:val>
            <c:numRef>
              <c:f>'35【Q33】'!$G$35:$G$36</c:f>
              <c:numCache>
                <c:formatCode>0.0_ </c:formatCode>
                <c:ptCount val="2"/>
                <c:pt idx="0">
                  <c:v>9.3220338983050848</c:v>
                </c:pt>
                <c:pt idx="1">
                  <c:v>5.4054054054054053</c:v>
                </c:pt>
              </c:numCache>
            </c:numRef>
          </c:val>
          <c:extLst>
            <c:ext xmlns:c16="http://schemas.microsoft.com/office/drawing/2014/chart" uri="{C3380CC4-5D6E-409C-BE32-E72D297353CC}">
              <c16:uniqueId val="{00000003-18F0-432F-85A1-9B25BF7D7C62}"/>
            </c:ext>
          </c:extLst>
        </c:ser>
        <c:dLbls>
          <c:showLegendKey val="0"/>
          <c:showVal val="0"/>
          <c:showCatName val="0"/>
          <c:showSerName val="0"/>
          <c:showPercent val="0"/>
          <c:showBubbleSize val="0"/>
        </c:dLbls>
        <c:gapWidth val="150"/>
        <c:overlap val="100"/>
        <c:axId val="415968232"/>
        <c:axId val="415962352"/>
      </c:barChart>
      <c:catAx>
        <c:axId val="4159682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15962352"/>
        <c:crosses val="autoZero"/>
        <c:auto val="1"/>
        <c:lblAlgn val="ctr"/>
        <c:lblOffset val="100"/>
        <c:noMultiLvlLbl val="0"/>
      </c:catAx>
      <c:valAx>
        <c:axId val="41596235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15968232"/>
        <c:crosses val="autoZero"/>
        <c:crossBetween val="between"/>
        <c:majorUnit val="0.2"/>
      </c:valAx>
      <c:spPr>
        <a:noFill/>
        <a:ln>
          <a:noFill/>
        </a:ln>
        <a:effectLst/>
      </c:spPr>
    </c:plotArea>
    <c:legend>
      <c:legendPos val="b"/>
      <c:layout>
        <c:manualLayout>
          <c:xMode val="edge"/>
          <c:yMode val="edge"/>
          <c:x val="1.5935136977034358E-3"/>
          <c:y val="0.67275571030524373"/>
          <c:w val="0.99840648148148148"/>
          <c:h val="0.1529456889439805"/>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5002344854687918E-2"/>
          <c:y val="5.1340739941753859E-2"/>
          <c:w val="0.97188655077191177"/>
          <c:h val="0.9144126847157804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'36【Q35】'!$F$30:$N$30</c:f>
              <c:numCache>
                <c:formatCode>0.0_ </c:formatCode>
                <c:ptCount val="9"/>
                <c:pt idx="0">
                  <c:v>18.787878787878785</c:v>
                </c:pt>
                <c:pt idx="1">
                  <c:v>12.929292929292929</c:v>
                </c:pt>
                <c:pt idx="2">
                  <c:v>23.232323232323232</c:v>
                </c:pt>
                <c:pt idx="3">
                  <c:v>6.8686868686868685</c:v>
                </c:pt>
                <c:pt idx="4">
                  <c:v>24.848484848484848</c:v>
                </c:pt>
                <c:pt idx="5">
                  <c:v>7.6767676767676765</c:v>
                </c:pt>
                <c:pt idx="6">
                  <c:v>13.535353535353536</c:v>
                </c:pt>
                <c:pt idx="7">
                  <c:v>1.4141414141414141</c:v>
                </c:pt>
                <c:pt idx="8">
                  <c:v>37.171717171717169</c:v>
                </c:pt>
              </c:numCache>
            </c:numRef>
          </c:val>
          <c:extLst>
            <c:ext xmlns:c16="http://schemas.microsoft.com/office/drawing/2014/chart" uri="{C3380CC4-5D6E-409C-BE32-E72D297353CC}">
              <c16:uniqueId val="{00000005-CD45-4DA2-B696-1FBE6400F792}"/>
            </c:ext>
          </c:extLst>
        </c:ser>
        <c:dLbls>
          <c:showLegendKey val="0"/>
          <c:showVal val="0"/>
          <c:showCatName val="0"/>
          <c:showSerName val="0"/>
          <c:showPercent val="0"/>
          <c:showBubbleSize val="0"/>
        </c:dLbls>
        <c:gapWidth val="60"/>
        <c:overlap val="-50"/>
        <c:axId val="415972544"/>
        <c:axId val="415966272"/>
      </c:barChart>
      <c:catAx>
        <c:axId val="415972544"/>
        <c:scaling>
          <c:orientation val="minMax"/>
        </c:scaling>
        <c:delete val="1"/>
        <c:axPos val="b"/>
        <c:numFmt formatCode="General" sourceLinked="1"/>
        <c:majorTickMark val="out"/>
        <c:minorTickMark val="none"/>
        <c:tickLblPos val="nextTo"/>
        <c:crossAx val="415966272"/>
        <c:crosses val="autoZero"/>
        <c:auto val="1"/>
        <c:lblAlgn val="ctr"/>
        <c:lblOffset val="100"/>
        <c:noMultiLvlLbl val="0"/>
      </c:catAx>
      <c:valAx>
        <c:axId val="415966272"/>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15972544"/>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0245740689213901E-2"/>
          <c:y val="5.1340739941753859E-2"/>
          <c:w val="0.9433249595234986"/>
          <c:h val="0.9144126847157804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'37【Q36】'!$F$30:$I$30</c:f>
              <c:numCache>
                <c:formatCode>0.0_ </c:formatCode>
                <c:ptCount val="4"/>
                <c:pt idx="0">
                  <c:v>50</c:v>
                </c:pt>
                <c:pt idx="1">
                  <c:v>16.847826086956523</c:v>
                </c:pt>
                <c:pt idx="2">
                  <c:v>44.021739130434781</c:v>
                </c:pt>
                <c:pt idx="3">
                  <c:v>0.54347826086956519</c:v>
                </c:pt>
              </c:numCache>
            </c:numRef>
          </c:val>
          <c:extLst>
            <c:ext xmlns:c16="http://schemas.microsoft.com/office/drawing/2014/chart" uri="{C3380CC4-5D6E-409C-BE32-E72D297353CC}">
              <c16:uniqueId val="{00000005-3379-4BE7-91BB-8B79955229B0}"/>
            </c:ext>
          </c:extLst>
        </c:ser>
        <c:dLbls>
          <c:showLegendKey val="0"/>
          <c:showVal val="0"/>
          <c:showCatName val="0"/>
          <c:showSerName val="0"/>
          <c:showPercent val="0"/>
          <c:showBubbleSize val="0"/>
        </c:dLbls>
        <c:gapWidth val="60"/>
        <c:overlap val="-50"/>
        <c:axId val="415967840"/>
        <c:axId val="415968624"/>
      </c:barChart>
      <c:catAx>
        <c:axId val="415967840"/>
        <c:scaling>
          <c:orientation val="minMax"/>
        </c:scaling>
        <c:delete val="1"/>
        <c:axPos val="b"/>
        <c:numFmt formatCode="General" sourceLinked="1"/>
        <c:majorTickMark val="out"/>
        <c:minorTickMark val="none"/>
        <c:tickLblPos val="nextTo"/>
        <c:crossAx val="415968624"/>
        <c:crosses val="autoZero"/>
        <c:auto val="1"/>
        <c:lblAlgn val="ctr"/>
        <c:lblOffset val="100"/>
        <c:noMultiLvlLbl val="0"/>
      </c:catAx>
      <c:valAx>
        <c:axId val="4159686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15967840"/>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満足度（</a:t>
            </a:r>
            <a:r>
              <a:rPr lang="en-US" altLang="ja-JP"/>
              <a:t>TOP2)</a:t>
            </a:r>
            <a:endParaRPr lang="ja-JP" alt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radarChart>
        <c:radarStyle val="marker"/>
        <c:varyColors val="0"/>
        <c:ser>
          <c:idx val="0"/>
          <c:order val="0"/>
          <c:tx>
            <c:strRef>
              <c:f>'Q37　計'!$C$4</c:f>
              <c:strCache>
                <c:ptCount val="1"/>
                <c:pt idx="0">
                  <c:v>男性総合職</c:v>
                </c:pt>
              </c:strCache>
            </c:strRef>
          </c:tx>
          <c:spPr>
            <a:ln w="28575" cap="rnd">
              <a:solidFill>
                <a:schemeClr val="accent1"/>
              </a:solidFill>
              <a:round/>
            </a:ln>
            <a:effectLst/>
          </c:spPr>
          <c:marker>
            <c:symbol val="none"/>
          </c:marker>
          <c:cat>
            <c:strRef>
              <c:f>'Q37　計'!$D$3:$I$3</c:f>
              <c:strCache>
                <c:ptCount val="6"/>
                <c:pt idx="0">
                  <c:v>仕事の質・職務内容
</c:v>
                </c:pt>
                <c:pt idx="1">
                  <c:v>教育訓練の機会</c:v>
                </c:pt>
                <c:pt idx="2">
                  <c:v>給与額</c:v>
                </c:pt>
                <c:pt idx="3">
                  <c:v>上司から受ける援助や指示</c:v>
                </c:pt>
                <c:pt idx="4">
                  <c:v>同僚や部下とのコミュニケーション</c:v>
                </c:pt>
                <c:pt idx="5">
                  <c:v>仕事も含めた生活全般</c:v>
                </c:pt>
              </c:strCache>
            </c:strRef>
          </c:cat>
          <c:val>
            <c:numRef>
              <c:f>'Q37　計'!$D$4:$I$4</c:f>
              <c:numCache>
                <c:formatCode>0.0_);[Red]\(0.0\)</c:formatCode>
                <c:ptCount val="6"/>
                <c:pt idx="0">
                  <c:v>52.542372881355931</c:v>
                </c:pt>
                <c:pt idx="1">
                  <c:v>40.677966101694913</c:v>
                </c:pt>
                <c:pt idx="2">
                  <c:v>34.745762711864408</c:v>
                </c:pt>
                <c:pt idx="3">
                  <c:v>42.796610169491522</c:v>
                </c:pt>
                <c:pt idx="4">
                  <c:v>59.745762711864408</c:v>
                </c:pt>
                <c:pt idx="5">
                  <c:v>49.576271186440685</c:v>
                </c:pt>
              </c:numCache>
            </c:numRef>
          </c:val>
          <c:extLst>
            <c:ext xmlns:c16="http://schemas.microsoft.com/office/drawing/2014/chart" uri="{C3380CC4-5D6E-409C-BE32-E72D297353CC}">
              <c16:uniqueId val="{00000000-A393-4A1D-AE38-9DAD3C5AF954}"/>
            </c:ext>
          </c:extLst>
        </c:ser>
        <c:ser>
          <c:idx val="1"/>
          <c:order val="1"/>
          <c:tx>
            <c:strRef>
              <c:f>'Q37　計'!$C$5</c:f>
              <c:strCache>
                <c:ptCount val="1"/>
                <c:pt idx="0">
                  <c:v>女性総合職</c:v>
                </c:pt>
              </c:strCache>
            </c:strRef>
          </c:tx>
          <c:spPr>
            <a:ln w="28575" cap="rnd">
              <a:solidFill>
                <a:schemeClr val="accent2"/>
              </a:solidFill>
              <a:round/>
            </a:ln>
            <a:effectLst/>
          </c:spPr>
          <c:marker>
            <c:symbol val="none"/>
          </c:marker>
          <c:cat>
            <c:strRef>
              <c:f>'Q37　計'!$D$3:$I$3</c:f>
              <c:strCache>
                <c:ptCount val="6"/>
                <c:pt idx="0">
                  <c:v>仕事の質・職務内容
</c:v>
                </c:pt>
                <c:pt idx="1">
                  <c:v>教育訓練の機会</c:v>
                </c:pt>
                <c:pt idx="2">
                  <c:v>給与額</c:v>
                </c:pt>
                <c:pt idx="3">
                  <c:v>上司から受ける援助や指示</c:v>
                </c:pt>
                <c:pt idx="4">
                  <c:v>同僚や部下とのコミュニケーション</c:v>
                </c:pt>
                <c:pt idx="5">
                  <c:v>仕事も含めた生活全般</c:v>
                </c:pt>
              </c:strCache>
            </c:strRef>
          </c:cat>
          <c:val>
            <c:numRef>
              <c:f>'Q37　計'!$D$5:$I$5</c:f>
              <c:numCache>
                <c:formatCode>0.0_);[Red]\(0.0\)</c:formatCode>
                <c:ptCount val="6"/>
                <c:pt idx="0">
                  <c:v>67.567567567567565</c:v>
                </c:pt>
                <c:pt idx="1">
                  <c:v>48.648648648648646</c:v>
                </c:pt>
                <c:pt idx="2">
                  <c:v>38.610038610038615</c:v>
                </c:pt>
                <c:pt idx="3">
                  <c:v>35.521235521235518</c:v>
                </c:pt>
                <c:pt idx="4">
                  <c:v>63.320463320463318</c:v>
                </c:pt>
                <c:pt idx="5">
                  <c:v>62.162162162162168</c:v>
                </c:pt>
              </c:numCache>
            </c:numRef>
          </c:val>
          <c:extLst>
            <c:ext xmlns:c16="http://schemas.microsoft.com/office/drawing/2014/chart" uri="{C3380CC4-5D6E-409C-BE32-E72D297353CC}">
              <c16:uniqueId val="{00000001-A393-4A1D-AE38-9DAD3C5AF954}"/>
            </c:ext>
          </c:extLst>
        </c:ser>
        <c:dLbls>
          <c:showLegendKey val="0"/>
          <c:showVal val="0"/>
          <c:showCatName val="0"/>
          <c:showSerName val="0"/>
          <c:showPercent val="0"/>
          <c:showBubbleSize val="0"/>
        </c:dLbls>
        <c:axId val="415967056"/>
        <c:axId val="415969800"/>
      </c:radarChart>
      <c:catAx>
        <c:axId val="415967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5969800"/>
        <c:crosses val="autoZero"/>
        <c:auto val="1"/>
        <c:lblAlgn val="ctr"/>
        <c:lblOffset val="100"/>
        <c:noMultiLvlLbl val="0"/>
      </c:catAx>
      <c:valAx>
        <c:axId val="415969800"/>
        <c:scaling>
          <c:orientation val="minMax"/>
        </c:scaling>
        <c:delete val="0"/>
        <c:axPos val="l"/>
        <c:majorGridlines>
          <c:spPr>
            <a:ln w="9525" cap="flat" cmpd="sng" algn="ctr">
              <a:solidFill>
                <a:schemeClr val="tx1">
                  <a:lumMod val="15000"/>
                  <a:lumOff val="85000"/>
                </a:schemeClr>
              </a:solidFill>
              <a:round/>
            </a:ln>
            <a:effectLst/>
          </c:spPr>
        </c:majorGridlines>
        <c:numFmt formatCode="0.0_);[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1596705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'38【Q37S1】'!$F$30:$I$30</c:f>
              <c:numCache>
                <c:formatCode>0.0_ </c:formatCode>
                <c:ptCount val="4"/>
                <c:pt idx="0">
                  <c:v>9.8989898989898997</c:v>
                </c:pt>
                <c:pt idx="1">
                  <c:v>50.505050505050505</c:v>
                </c:pt>
                <c:pt idx="2">
                  <c:v>27.878787878787882</c:v>
                </c:pt>
                <c:pt idx="3">
                  <c:v>11.717171717171718</c:v>
                </c:pt>
              </c:numCache>
            </c:numRef>
          </c:val>
          <c:extLst>
            <c:ext xmlns:c16="http://schemas.microsoft.com/office/drawing/2014/chart" uri="{C3380CC4-5D6E-409C-BE32-E72D297353CC}">
              <c16:uniqueId val="{00000005-8C7D-46D4-825E-2CD5E3F19856}"/>
            </c:ext>
          </c:extLst>
        </c:ser>
        <c:dLbls>
          <c:showLegendKey val="0"/>
          <c:showVal val="0"/>
          <c:showCatName val="0"/>
          <c:showSerName val="0"/>
          <c:showPercent val="0"/>
          <c:showBubbleSize val="0"/>
        </c:dLbls>
        <c:gapWidth val="60"/>
        <c:overlap val="-50"/>
        <c:axId val="415963136"/>
        <c:axId val="415964312"/>
      </c:barChart>
      <c:catAx>
        <c:axId val="415963136"/>
        <c:scaling>
          <c:orientation val="minMax"/>
        </c:scaling>
        <c:delete val="1"/>
        <c:axPos val="b"/>
        <c:numFmt formatCode="General" sourceLinked="1"/>
        <c:majorTickMark val="out"/>
        <c:minorTickMark val="none"/>
        <c:tickLblPos val="nextTo"/>
        <c:crossAx val="415964312"/>
        <c:crosses val="autoZero"/>
        <c:auto val="1"/>
        <c:lblAlgn val="ctr"/>
        <c:lblOffset val="100"/>
        <c:noMultiLvlLbl val="0"/>
      </c:catAx>
      <c:valAx>
        <c:axId val="415964312"/>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15963136"/>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63513826555157249"/>
          <c:w val="0.93756915578227862"/>
          <c:h val="0.28533683226687756"/>
        </c:manualLayout>
      </c:layout>
      <c:barChart>
        <c:barDir val="bar"/>
        <c:grouping val="percentStacked"/>
        <c:varyColors val="0"/>
        <c:ser>
          <c:idx val="0"/>
          <c:order val="0"/>
          <c:tx>
            <c:strRef>
              <c:f>'38【Q37S1】'!$F$28</c:f>
              <c:strCache>
                <c:ptCount val="1"/>
                <c:pt idx="0">
                  <c:v>満足している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'38【Q37S1】'!$F$30:$F$32</c:f>
              <c:numCache>
                <c:formatCode>"▽"0.0_ </c:formatCode>
                <c:ptCount val="3"/>
                <c:pt idx="0" formatCode="0.0_ ">
                  <c:v>9.8989898989898997</c:v>
                </c:pt>
                <c:pt idx="1">
                  <c:v>6.7796610169491522</c:v>
                </c:pt>
                <c:pt idx="2" formatCode="&quot;∴&quot;0.0_ ">
                  <c:v>12.741312741312742</c:v>
                </c:pt>
              </c:numCache>
            </c:numRef>
          </c:val>
          <c:extLst>
            <c:ext xmlns:c16="http://schemas.microsoft.com/office/drawing/2014/chart" uri="{C3380CC4-5D6E-409C-BE32-E72D297353CC}">
              <c16:uniqueId val="{00000001-CCB7-4E89-9EB9-9DF5F713552A}"/>
            </c:ext>
          </c:extLst>
        </c:ser>
        <c:ser>
          <c:idx val="1"/>
          <c:order val="1"/>
          <c:tx>
            <c:strRef>
              <c:f>'38【Q37S1】'!$G$28</c:f>
              <c:strCache>
                <c:ptCount val="1"/>
                <c:pt idx="0">
                  <c:v>どちらかと言えば満足している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'38【Q37S1】'!$G$30:$G$32</c:f>
              <c:numCache>
                <c:formatCode>"∵"0.0_ </c:formatCode>
                <c:ptCount val="3"/>
                <c:pt idx="0" formatCode="0.0_ ">
                  <c:v>50.505050505050505</c:v>
                </c:pt>
                <c:pt idx="1">
                  <c:v>45.762711864406782</c:v>
                </c:pt>
                <c:pt idx="2" formatCode="&quot;∴&quot;0.0_ ">
                  <c:v>54.826254826254825</c:v>
                </c:pt>
              </c:numCache>
            </c:numRef>
          </c:val>
          <c:extLst>
            <c:ext xmlns:c16="http://schemas.microsoft.com/office/drawing/2014/chart" uri="{C3380CC4-5D6E-409C-BE32-E72D297353CC}">
              <c16:uniqueId val="{00000002-CCB7-4E89-9EB9-9DF5F713552A}"/>
            </c:ext>
          </c:extLst>
        </c:ser>
        <c:ser>
          <c:idx val="2"/>
          <c:order val="2"/>
          <c:tx>
            <c:strRef>
              <c:f>'38【Q37S1】'!$H$28</c:f>
              <c:strCache>
                <c:ptCount val="1"/>
                <c:pt idx="0">
                  <c:v>どちらかと言えば満足していない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'38【Q37S1】'!$H$30:$H$32</c:f>
              <c:numCache>
                <c:formatCode>"▲"0.0_ </c:formatCode>
                <c:ptCount val="3"/>
                <c:pt idx="0" formatCode="0.0_ ">
                  <c:v>27.878787878787882</c:v>
                </c:pt>
                <c:pt idx="1">
                  <c:v>33.898305084745758</c:v>
                </c:pt>
                <c:pt idx="2" formatCode="&quot;▼&quot;0.0_ ">
                  <c:v>22.393822393822393</c:v>
                </c:pt>
              </c:numCache>
            </c:numRef>
          </c:val>
          <c:extLst>
            <c:ext xmlns:c16="http://schemas.microsoft.com/office/drawing/2014/chart" uri="{C3380CC4-5D6E-409C-BE32-E72D297353CC}">
              <c16:uniqueId val="{00000003-CCB7-4E89-9EB9-9DF5F713552A}"/>
            </c:ext>
          </c:extLst>
        </c:ser>
        <c:ser>
          <c:idx val="3"/>
          <c:order val="3"/>
          <c:tx>
            <c:strRef>
              <c:f>'38【Q37S1】'!$I$28</c:f>
              <c:strCache>
                <c:ptCount val="1"/>
                <c:pt idx="0">
                  <c:v>満足していない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'38【Q37S1】'!$I$30:$I$32</c:f>
              <c:numCache>
                <c:formatCode>0.0_ </c:formatCode>
                <c:ptCount val="3"/>
                <c:pt idx="0">
                  <c:v>11.717171717171718</c:v>
                </c:pt>
                <c:pt idx="1">
                  <c:v>13.559322033898304</c:v>
                </c:pt>
                <c:pt idx="2">
                  <c:v>10.038610038610038</c:v>
                </c:pt>
              </c:numCache>
            </c:numRef>
          </c:val>
          <c:extLst>
            <c:ext xmlns:c16="http://schemas.microsoft.com/office/drawing/2014/chart" uri="{C3380CC4-5D6E-409C-BE32-E72D297353CC}">
              <c16:uniqueId val="{00000004-CCB7-4E89-9EB9-9DF5F713552A}"/>
            </c:ext>
          </c:extLst>
        </c:ser>
        <c:dLbls>
          <c:showLegendKey val="0"/>
          <c:showVal val="0"/>
          <c:showCatName val="0"/>
          <c:showSerName val="0"/>
          <c:showPercent val="0"/>
          <c:showBubbleSize val="0"/>
        </c:dLbls>
        <c:gapWidth val="30"/>
        <c:overlap val="100"/>
        <c:axId val="415967448"/>
        <c:axId val="415970192"/>
      </c:barChart>
      <c:catAx>
        <c:axId val="415967448"/>
        <c:scaling>
          <c:orientation val="maxMin"/>
        </c:scaling>
        <c:delete val="1"/>
        <c:axPos val="l"/>
        <c:majorTickMark val="out"/>
        <c:minorTickMark val="none"/>
        <c:tickLblPos val="nextTo"/>
        <c:crossAx val="415970192"/>
        <c:crosses val="autoZero"/>
        <c:auto val="1"/>
        <c:lblAlgn val="ctr"/>
        <c:lblOffset val="100"/>
        <c:tickLblSkip val="3"/>
        <c:tickMarkSkip val="1"/>
        <c:noMultiLvlLbl val="0"/>
      </c:catAx>
      <c:valAx>
        <c:axId val="415970192"/>
        <c:scaling>
          <c:orientation val="minMax"/>
          <c:min val="0"/>
        </c:scaling>
        <c:delete val="1"/>
        <c:axPos val="t"/>
        <c:numFmt formatCode="0%" sourceLinked="1"/>
        <c:majorTickMark val="out"/>
        <c:minorTickMark val="none"/>
        <c:tickLblPos val="nextTo"/>
        <c:crossAx val="415967448"/>
        <c:crossesAt val="1"/>
        <c:crossBetween val="between"/>
      </c:valAx>
      <c:spPr>
        <a:noFill/>
        <a:ln w="25400">
          <a:noFill/>
        </a:ln>
      </c:spPr>
    </c:plotArea>
    <c:legend>
      <c:legendPos val="t"/>
      <c:layout>
        <c:manualLayout>
          <c:xMode val="edge"/>
          <c:yMode val="edge"/>
          <c:x val="5.3447893510508653E-2"/>
          <c:y val="0.33439912340264633"/>
          <c:w val="0.88035459454388754"/>
          <c:h val="0.26490175559123724"/>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'39【Q37S2】'!$F$30:$I$30</c:f>
              <c:numCache>
                <c:formatCode>0.0_ </c:formatCode>
                <c:ptCount val="4"/>
                <c:pt idx="0">
                  <c:v>4.8484848484848486</c:v>
                </c:pt>
                <c:pt idx="1">
                  <c:v>40</c:v>
                </c:pt>
                <c:pt idx="2">
                  <c:v>38.585858585858581</c:v>
                </c:pt>
                <c:pt idx="3">
                  <c:v>16.565656565656568</c:v>
                </c:pt>
              </c:numCache>
            </c:numRef>
          </c:val>
          <c:extLst>
            <c:ext xmlns:c16="http://schemas.microsoft.com/office/drawing/2014/chart" uri="{C3380CC4-5D6E-409C-BE32-E72D297353CC}">
              <c16:uniqueId val="{00000005-11BC-4E1C-AFC6-AC6C4BB79979}"/>
            </c:ext>
          </c:extLst>
        </c:ser>
        <c:dLbls>
          <c:showLegendKey val="0"/>
          <c:showVal val="0"/>
          <c:showCatName val="0"/>
          <c:showSerName val="0"/>
          <c:showPercent val="0"/>
          <c:showBubbleSize val="0"/>
        </c:dLbls>
        <c:gapWidth val="60"/>
        <c:overlap val="-50"/>
        <c:axId val="415970584"/>
        <c:axId val="415970976"/>
      </c:barChart>
      <c:catAx>
        <c:axId val="415970584"/>
        <c:scaling>
          <c:orientation val="minMax"/>
        </c:scaling>
        <c:delete val="1"/>
        <c:axPos val="b"/>
        <c:numFmt formatCode="General" sourceLinked="1"/>
        <c:majorTickMark val="out"/>
        <c:minorTickMark val="none"/>
        <c:tickLblPos val="nextTo"/>
        <c:crossAx val="415970976"/>
        <c:crosses val="autoZero"/>
        <c:auto val="1"/>
        <c:lblAlgn val="ctr"/>
        <c:lblOffset val="100"/>
        <c:noMultiLvlLbl val="0"/>
      </c:catAx>
      <c:valAx>
        <c:axId val="415970976"/>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15970584"/>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63513826555157249"/>
          <c:w val="0.93756915578227862"/>
          <c:h val="0.28533683226687756"/>
        </c:manualLayout>
      </c:layout>
      <c:barChart>
        <c:barDir val="bar"/>
        <c:grouping val="percentStacked"/>
        <c:varyColors val="0"/>
        <c:ser>
          <c:idx val="0"/>
          <c:order val="0"/>
          <c:tx>
            <c:strRef>
              <c:f>'39【Q37S2】'!$F$28</c:f>
              <c:strCache>
                <c:ptCount val="1"/>
                <c:pt idx="0">
                  <c:v>満足している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'39【Q37S2】'!$F$30:$F$32</c:f>
              <c:numCache>
                <c:formatCode>0.0_ </c:formatCode>
                <c:ptCount val="3"/>
                <c:pt idx="0">
                  <c:v>4.8484848484848486</c:v>
                </c:pt>
                <c:pt idx="1">
                  <c:v>3.3898305084745761</c:v>
                </c:pt>
                <c:pt idx="2">
                  <c:v>6.1776061776061777</c:v>
                </c:pt>
              </c:numCache>
            </c:numRef>
          </c:val>
          <c:extLst>
            <c:ext xmlns:c16="http://schemas.microsoft.com/office/drawing/2014/chart" uri="{C3380CC4-5D6E-409C-BE32-E72D297353CC}">
              <c16:uniqueId val="{00000001-984F-498A-8B64-CFE4A454596C}"/>
            </c:ext>
          </c:extLst>
        </c:ser>
        <c:ser>
          <c:idx val="1"/>
          <c:order val="1"/>
          <c:tx>
            <c:strRef>
              <c:f>'39【Q37S2】'!$G$28</c:f>
              <c:strCache>
                <c:ptCount val="1"/>
                <c:pt idx="0">
                  <c:v>どちらかと言えば満足している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'39【Q37S2】'!$G$30:$G$32</c:f>
              <c:numCache>
                <c:formatCode>0.0_ </c:formatCode>
                <c:ptCount val="3"/>
                <c:pt idx="0">
                  <c:v>40</c:v>
                </c:pt>
                <c:pt idx="1">
                  <c:v>37.288135593220339</c:v>
                </c:pt>
                <c:pt idx="2">
                  <c:v>42.471042471042466</c:v>
                </c:pt>
              </c:numCache>
            </c:numRef>
          </c:val>
          <c:extLst>
            <c:ext xmlns:c16="http://schemas.microsoft.com/office/drawing/2014/chart" uri="{C3380CC4-5D6E-409C-BE32-E72D297353CC}">
              <c16:uniqueId val="{00000002-984F-498A-8B64-CFE4A454596C}"/>
            </c:ext>
          </c:extLst>
        </c:ser>
        <c:ser>
          <c:idx val="2"/>
          <c:order val="2"/>
          <c:tx>
            <c:strRef>
              <c:f>'39【Q37S2】'!$H$28</c:f>
              <c:strCache>
                <c:ptCount val="1"/>
                <c:pt idx="0">
                  <c:v>どちらかと言えば満足していない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'39【Q37S2】'!$H$30:$H$32</c:f>
              <c:numCache>
                <c:formatCode>0.0_ </c:formatCode>
                <c:ptCount val="3"/>
                <c:pt idx="0">
                  <c:v>38.585858585858581</c:v>
                </c:pt>
                <c:pt idx="1">
                  <c:v>41.525423728813557</c:v>
                </c:pt>
                <c:pt idx="2">
                  <c:v>35.907335907335906</c:v>
                </c:pt>
              </c:numCache>
            </c:numRef>
          </c:val>
          <c:extLst>
            <c:ext xmlns:c16="http://schemas.microsoft.com/office/drawing/2014/chart" uri="{C3380CC4-5D6E-409C-BE32-E72D297353CC}">
              <c16:uniqueId val="{00000003-984F-498A-8B64-CFE4A454596C}"/>
            </c:ext>
          </c:extLst>
        </c:ser>
        <c:ser>
          <c:idx val="3"/>
          <c:order val="3"/>
          <c:tx>
            <c:strRef>
              <c:f>'39【Q37S2】'!$I$28</c:f>
              <c:strCache>
                <c:ptCount val="1"/>
                <c:pt idx="0">
                  <c:v>満足していない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'39【Q37S2】'!$I$30:$I$32</c:f>
              <c:numCache>
                <c:formatCode>0.0_ </c:formatCode>
                <c:ptCount val="3"/>
                <c:pt idx="0">
                  <c:v>16.565656565656568</c:v>
                </c:pt>
                <c:pt idx="1">
                  <c:v>17.796610169491526</c:v>
                </c:pt>
                <c:pt idx="2">
                  <c:v>15.444015444015443</c:v>
                </c:pt>
              </c:numCache>
            </c:numRef>
          </c:val>
          <c:extLst>
            <c:ext xmlns:c16="http://schemas.microsoft.com/office/drawing/2014/chart" uri="{C3380CC4-5D6E-409C-BE32-E72D297353CC}">
              <c16:uniqueId val="{00000004-984F-498A-8B64-CFE4A454596C}"/>
            </c:ext>
          </c:extLst>
        </c:ser>
        <c:dLbls>
          <c:showLegendKey val="0"/>
          <c:showVal val="0"/>
          <c:showCatName val="0"/>
          <c:showSerName val="0"/>
          <c:showPercent val="0"/>
          <c:showBubbleSize val="0"/>
        </c:dLbls>
        <c:gapWidth val="30"/>
        <c:overlap val="100"/>
        <c:axId val="415964704"/>
        <c:axId val="415965096"/>
      </c:barChart>
      <c:catAx>
        <c:axId val="415964704"/>
        <c:scaling>
          <c:orientation val="maxMin"/>
        </c:scaling>
        <c:delete val="1"/>
        <c:axPos val="l"/>
        <c:majorTickMark val="out"/>
        <c:minorTickMark val="none"/>
        <c:tickLblPos val="nextTo"/>
        <c:crossAx val="415965096"/>
        <c:crosses val="autoZero"/>
        <c:auto val="1"/>
        <c:lblAlgn val="ctr"/>
        <c:lblOffset val="100"/>
        <c:tickLblSkip val="3"/>
        <c:tickMarkSkip val="1"/>
        <c:noMultiLvlLbl val="0"/>
      </c:catAx>
      <c:valAx>
        <c:axId val="415965096"/>
        <c:scaling>
          <c:orientation val="minMax"/>
          <c:min val="0"/>
        </c:scaling>
        <c:delete val="1"/>
        <c:axPos val="t"/>
        <c:numFmt formatCode="0%" sourceLinked="1"/>
        <c:majorTickMark val="out"/>
        <c:minorTickMark val="none"/>
        <c:tickLblPos val="nextTo"/>
        <c:crossAx val="415964704"/>
        <c:crossesAt val="1"/>
        <c:crossBetween val="between"/>
      </c:valAx>
      <c:spPr>
        <a:noFill/>
        <a:ln w="25400">
          <a:noFill/>
        </a:ln>
      </c:spPr>
    </c:plotArea>
    <c:legend>
      <c:legendPos val="t"/>
      <c:layout>
        <c:manualLayout>
          <c:xMode val="edge"/>
          <c:yMode val="edge"/>
          <c:x val="4.1626806951146511E-2"/>
          <c:y val="0.41884983876679899"/>
          <c:w val="0.88035459454388754"/>
          <c:h val="0.14642376672292942"/>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'40【Q37S3】'!$F$30:$I$30</c:f>
              <c:numCache>
                <c:formatCode>0.0_ </c:formatCode>
                <c:ptCount val="4"/>
                <c:pt idx="0">
                  <c:v>5.2525252525252526</c:v>
                </c:pt>
                <c:pt idx="1">
                  <c:v>31.515151515151512</c:v>
                </c:pt>
                <c:pt idx="2">
                  <c:v>37.575757575757571</c:v>
                </c:pt>
                <c:pt idx="3">
                  <c:v>25.656565656565654</c:v>
                </c:pt>
              </c:numCache>
            </c:numRef>
          </c:val>
          <c:extLst>
            <c:ext xmlns:c16="http://schemas.microsoft.com/office/drawing/2014/chart" uri="{C3380CC4-5D6E-409C-BE32-E72D297353CC}">
              <c16:uniqueId val="{00000005-C48C-4928-8754-60158DD3F6B0}"/>
            </c:ext>
          </c:extLst>
        </c:ser>
        <c:dLbls>
          <c:showLegendKey val="0"/>
          <c:showVal val="0"/>
          <c:showCatName val="0"/>
          <c:showSerName val="0"/>
          <c:showPercent val="0"/>
          <c:showBubbleSize val="0"/>
        </c:dLbls>
        <c:gapWidth val="60"/>
        <c:overlap val="-50"/>
        <c:axId val="415963528"/>
        <c:axId val="415961176"/>
      </c:barChart>
      <c:catAx>
        <c:axId val="415963528"/>
        <c:scaling>
          <c:orientation val="minMax"/>
        </c:scaling>
        <c:delete val="1"/>
        <c:axPos val="b"/>
        <c:numFmt formatCode="General" sourceLinked="1"/>
        <c:majorTickMark val="out"/>
        <c:minorTickMark val="none"/>
        <c:tickLblPos val="nextTo"/>
        <c:crossAx val="415961176"/>
        <c:crosses val="autoZero"/>
        <c:auto val="1"/>
        <c:lblAlgn val="ctr"/>
        <c:lblOffset val="100"/>
        <c:noMultiLvlLbl val="0"/>
      </c:catAx>
      <c:valAx>
        <c:axId val="415961176"/>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1596352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5" Type="http://schemas.openxmlformats.org/officeDocument/2006/relationships/chart" Target="../charts/chart26.xml"/><Relationship Id="rId4" Type="http://schemas.openxmlformats.org/officeDocument/2006/relationships/chart" Target="../charts/chart25.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 Id="rId5" Type="http://schemas.openxmlformats.org/officeDocument/2006/relationships/chart" Target="../charts/chart34.xml"/><Relationship Id="rId4" Type="http://schemas.openxmlformats.org/officeDocument/2006/relationships/chart" Target="../charts/chart33.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5" Type="http://schemas.openxmlformats.org/officeDocument/2006/relationships/chart" Target="../charts/chart47.xml"/><Relationship Id="rId4" Type="http://schemas.openxmlformats.org/officeDocument/2006/relationships/chart" Target="../charts/chart46.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5" Type="http://schemas.openxmlformats.org/officeDocument/2006/relationships/chart" Target="../charts/chart55.xml"/><Relationship Id="rId4" Type="http://schemas.openxmlformats.org/officeDocument/2006/relationships/chart" Target="../charts/chart54.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chart" Target="../charts/chart57.xml"/><Relationship Id="rId1" Type="http://schemas.openxmlformats.org/officeDocument/2006/relationships/chart" Target="../charts/chart56.xml"/><Relationship Id="rId5" Type="http://schemas.openxmlformats.org/officeDocument/2006/relationships/chart" Target="../charts/chart60.xml"/><Relationship Id="rId4" Type="http://schemas.openxmlformats.org/officeDocument/2006/relationships/chart" Target="../charts/chart59.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5" Type="http://schemas.openxmlformats.org/officeDocument/2006/relationships/chart" Target="../charts/chart65.xml"/><Relationship Id="rId4" Type="http://schemas.openxmlformats.org/officeDocument/2006/relationships/chart" Target="../charts/chart64.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chart" Target="../charts/chart68.xml"/><Relationship Id="rId1" Type="http://schemas.openxmlformats.org/officeDocument/2006/relationships/chart" Target="../charts/chart67.xml"/><Relationship Id="rId5" Type="http://schemas.openxmlformats.org/officeDocument/2006/relationships/chart" Target="../charts/chart71.xml"/><Relationship Id="rId4" Type="http://schemas.openxmlformats.org/officeDocument/2006/relationships/chart" Target="../charts/chart70.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76.xml"/><Relationship Id="rId2" Type="http://schemas.openxmlformats.org/officeDocument/2006/relationships/chart" Target="../charts/chart75.xml"/><Relationship Id="rId1" Type="http://schemas.openxmlformats.org/officeDocument/2006/relationships/chart" Target="../charts/chart74.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79.xml"/><Relationship Id="rId2" Type="http://schemas.openxmlformats.org/officeDocument/2006/relationships/chart" Target="../charts/chart78.xml"/><Relationship Id="rId1" Type="http://schemas.openxmlformats.org/officeDocument/2006/relationships/chart" Target="../charts/chart77.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82.xml"/><Relationship Id="rId2" Type="http://schemas.openxmlformats.org/officeDocument/2006/relationships/chart" Target="../charts/chart81.xml"/><Relationship Id="rId1" Type="http://schemas.openxmlformats.org/officeDocument/2006/relationships/chart" Target="../charts/chart80.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85.xml"/><Relationship Id="rId2" Type="http://schemas.openxmlformats.org/officeDocument/2006/relationships/chart" Target="../charts/chart84.xml"/><Relationship Id="rId1" Type="http://schemas.openxmlformats.org/officeDocument/2006/relationships/chart" Target="../charts/chart83.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88.xml"/><Relationship Id="rId2" Type="http://schemas.openxmlformats.org/officeDocument/2006/relationships/chart" Target="../charts/chart87.xml"/><Relationship Id="rId1" Type="http://schemas.openxmlformats.org/officeDocument/2006/relationships/chart" Target="../charts/chart86.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91.xml"/><Relationship Id="rId2" Type="http://schemas.openxmlformats.org/officeDocument/2006/relationships/chart" Target="../charts/chart90.xml"/><Relationship Id="rId1" Type="http://schemas.openxmlformats.org/officeDocument/2006/relationships/chart" Target="../charts/chart89.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96.xml"/><Relationship Id="rId1" Type="http://schemas.openxmlformats.org/officeDocument/2006/relationships/chart" Target="../charts/chart95.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98.xml"/><Relationship Id="rId1" Type="http://schemas.openxmlformats.org/officeDocument/2006/relationships/chart" Target="../charts/chart97.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09.xml"/><Relationship Id="rId2" Type="http://schemas.openxmlformats.org/officeDocument/2006/relationships/chart" Target="../charts/chart108.xml"/><Relationship Id="rId1" Type="http://schemas.openxmlformats.org/officeDocument/2006/relationships/chart" Target="../charts/chart107.xml"/></Relationships>
</file>

<file path=xl/drawings/_rels/drawing46.xml.rels><?xml version="1.0" encoding="UTF-8" standalone="yes"?>
<Relationships xmlns="http://schemas.openxmlformats.org/package/2006/relationships"><Relationship Id="rId3" Type="http://schemas.openxmlformats.org/officeDocument/2006/relationships/chart" Target="../charts/chart112.xml"/><Relationship Id="rId2" Type="http://schemas.openxmlformats.org/officeDocument/2006/relationships/chart" Target="../charts/chart111.xml"/><Relationship Id="rId1" Type="http://schemas.openxmlformats.org/officeDocument/2006/relationships/chart" Target="../charts/chart110.xml"/><Relationship Id="rId5" Type="http://schemas.openxmlformats.org/officeDocument/2006/relationships/chart" Target="../charts/chart114.xml"/><Relationship Id="rId4" Type="http://schemas.openxmlformats.org/officeDocument/2006/relationships/chart" Target="../charts/chart113.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117.xml"/><Relationship Id="rId2" Type="http://schemas.openxmlformats.org/officeDocument/2006/relationships/chart" Target="../charts/chart116.xml"/><Relationship Id="rId1" Type="http://schemas.openxmlformats.org/officeDocument/2006/relationships/chart" Target="../charts/chart115.xml"/><Relationship Id="rId5" Type="http://schemas.openxmlformats.org/officeDocument/2006/relationships/chart" Target="../charts/chart119.xml"/><Relationship Id="rId4" Type="http://schemas.openxmlformats.org/officeDocument/2006/relationships/chart" Target="../charts/chart118.xml"/></Relationships>
</file>

<file path=xl/drawings/_rels/drawing48.xml.rels><?xml version="1.0" encoding="UTF-8" standalone="yes"?>
<Relationships xmlns="http://schemas.openxmlformats.org/package/2006/relationships"><Relationship Id="rId3" Type="http://schemas.openxmlformats.org/officeDocument/2006/relationships/chart" Target="../charts/chart122.xml"/><Relationship Id="rId2" Type="http://schemas.openxmlformats.org/officeDocument/2006/relationships/chart" Target="../charts/chart121.xml"/><Relationship Id="rId1" Type="http://schemas.openxmlformats.org/officeDocument/2006/relationships/chart" Target="../charts/chart120.xml"/><Relationship Id="rId5" Type="http://schemas.openxmlformats.org/officeDocument/2006/relationships/chart" Target="../charts/chart124.xml"/><Relationship Id="rId4" Type="http://schemas.openxmlformats.org/officeDocument/2006/relationships/chart" Target="../charts/chart123.xml"/></Relationships>
</file>

<file path=xl/drawings/_rels/drawing49.xml.rels><?xml version="1.0" encoding="UTF-8" standalone="yes"?>
<Relationships xmlns="http://schemas.openxmlformats.org/package/2006/relationships"><Relationship Id="rId3" Type="http://schemas.openxmlformats.org/officeDocument/2006/relationships/chart" Target="../charts/chart127.xml"/><Relationship Id="rId2" Type="http://schemas.openxmlformats.org/officeDocument/2006/relationships/chart" Target="../charts/chart126.xml"/><Relationship Id="rId1" Type="http://schemas.openxmlformats.org/officeDocument/2006/relationships/chart" Target="../charts/chart125.xml"/><Relationship Id="rId5" Type="http://schemas.openxmlformats.org/officeDocument/2006/relationships/chart" Target="../charts/chart129.xml"/><Relationship Id="rId4" Type="http://schemas.openxmlformats.org/officeDocument/2006/relationships/chart" Target="../charts/chart128.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50.xml.rels><?xml version="1.0" encoding="UTF-8" standalone="yes"?>
<Relationships xmlns="http://schemas.openxmlformats.org/package/2006/relationships"><Relationship Id="rId3" Type="http://schemas.openxmlformats.org/officeDocument/2006/relationships/chart" Target="../charts/chart132.xml"/><Relationship Id="rId2" Type="http://schemas.openxmlformats.org/officeDocument/2006/relationships/chart" Target="../charts/chart131.xml"/><Relationship Id="rId1" Type="http://schemas.openxmlformats.org/officeDocument/2006/relationships/chart" Target="../charts/chart130.xml"/><Relationship Id="rId5" Type="http://schemas.openxmlformats.org/officeDocument/2006/relationships/chart" Target="../charts/chart134.xml"/><Relationship Id="rId4" Type="http://schemas.openxmlformats.org/officeDocument/2006/relationships/chart" Target="../charts/chart133.xml"/></Relationships>
</file>

<file path=xl/drawings/_rels/drawing51.xml.rels><?xml version="1.0" encoding="UTF-8" standalone="yes"?>
<Relationships xmlns="http://schemas.openxmlformats.org/package/2006/relationships"><Relationship Id="rId3" Type="http://schemas.openxmlformats.org/officeDocument/2006/relationships/chart" Target="../charts/chart137.xml"/><Relationship Id="rId2" Type="http://schemas.openxmlformats.org/officeDocument/2006/relationships/chart" Target="../charts/chart136.xml"/><Relationship Id="rId1" Type="http://schemas.openxmlformats.org/officeDocument/2006/relationships/chart" Target="../charts/chart135.xml"/><Relationship Id="rId5" Type="http://schemas.openxmlformats.org/officeDocument/2006/relationships/chart" Target="../charts/chart139.xml"/><Relationship Id="rId4" Type="http://schemas.openxmlformats.org/officeDocument/2006/relationships/chart" Target="../charts/chart138.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140.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141.xml"/></Relationships>
</file>

<file path=xl/drawings/_rels/drawing54.xml.rels><?xml version="1.0" encoding="UTF-8" standalone="yes"?>
<Relationships xmlns="http://schemas.openxmlformats.org/package/2006/relationships"><Relationship Id="rId3" Type="http://schemas.openxmlformats.org/officeDocument/2006/relationships/chart" Target="../charts/chart144.xml"/><Relationship Id="rId2" Type="http://schemas.openxmlformats.org/officeDocument/2006/relationships/chart" Target="../charts/chart143.xml"/><Relationship Id="rId1" Type="http://schemas.openxmlformats.org/officeDocument/2006/relationships/chart" Target="../charts/chart142.xml"/></Relationships>
</file>

<file path=xl/drawings/_rels/drawing55.xml.rels><?xml version="1.0" encoding="UTF-8" standalone="yes"?>
<Relationships xmlns="http://schemas.openxmlformats.org/package/2006/relationships"><Relationship Id="rId3" Type="http://schemas.openxmlformats.org/officeDocument/2006/relationships/chart" Target="../charts/chart147.xml"/><Relationship Id="rId2" Type="http://schemas.openxmlformats.org/officeDocument/2006/relationships/chart" Target="../charts/chart146.xml"/><Relationship Id="rId1" Type="http://schemas.openxmlformats.org/officeDocument/2006/relationships/chart" Target="../charts/chart145.xml"/></Relationships>
</file>

<file path=xl/drawings/_rels/drawing56.xml.rels><?xml version="1.0" encoding="UTF-8" standalone="yes"?>
<Relationships xmlns="http://schemas.openxmlformats.org/package/2006/relationships"><Relationship Id="rId3" Type="http://schemas.openxmlformats.org/officeDocument/2006/relationships/chart" Target="../charts/chart150.xml"/><Relationship Id="rId2" Type="http://schemas.openxmlformats.org/officeDocument/2006/relationships/chart" Target="../charts/chart149.xml"/><Relationship Id="rId1" Type="http://schemas.openxmlformats.org/officeDocument/2006/relationships/chart" Target="../charts/chart148.xml"/></Relationships>
</file>

<file path=xl/drawings/_rels/drawing57.xml.rels><?xml version="1.0" encoding="UTF-8" standalone="yes"?>
<Relationships xmlns="http://schemas.openxmlformats.org/package/2006/relationships"><Relationship Id="rId3" Type="http://schemas.openxmlformats.org/officeDocument/2006/relationships/chart" Target="../charts/chart153.xml"/><Relationship Id="rId2" Type="http://schemas.openxmlformats.org/officeDocument/2006/relationships/chart" Target="../charts/chart152.xml"/><Relationship Id="rId1" Type="http://schemas.openxmlformats.org/officeDocument/2006/relationships/chart" Target="../charts/chart151.xml"/></Relationships>
</file>

<file path=xl/drawings/_rels/drawing58.xml.rels><?xml version="1.0" encoding="UTF-8" standalone="yes"?>
<Relationships xmlns="http://schemas.openxmlformats.org/package/2006/relationships"><Relationship Id="rId3" Type="http://schemas.openxmlformats.org/officeDocument/2006/relationships/chart" Target="../charts/chart156.xml"/><Relationship Id="rId2" Type="http://schemas.openxmlformats.org/officeDocument/2006/relationships/chart" Target="../charts/chart155.xml"/><Relationship Id="rId1" Type="http://schemas.openxmlformats.org/officeDocument/2006/relationships/chart" Target="../charts/chart154.xml"/></Relationships>
</file>

<file path=xl/drawings/_rels/drawing59.xml.rels><?xml version="1.0" encoding="UTF-8" standalone="yes"?>
<Relationships xmlns="http://schemas.openxmlformats.org/package/2006/relationships"><Relationship Id="rId3" Type="http://schemas.openxmlformats.org/officeDocument/2006/relationships/chart" Target="../charts/chart159.xml"/><Relationship Id="rId2" Type="http://schemas.openxmlformats.org/officeDocument/2006/relationships/chart" Target="../charts/chart158.xml"/><Relationship Id="rId1" Type="http://schemas.openxmlformats.org/officeDocument/2006/relationships/chart" Target="../charts/chart157.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60.xml.rels><?xml version="1.0" encoding="UTF-8" standalone="yes"?>
<Relationships xmlns="http://schemas.openxmlformats.org/package/2006/relationships"><Relationship Id="rId3" Type="http://schemas.openxmlformats.org/officeDocument/2006/relationships/chart" Target="../charts/chart162.xml"/><Relationship Id="rId2" Type="http://schemas.openxmlformats.org/officeDocument/2006/relationships/chart" Target="../charts/chart161.xml"/><Relationship Id="rId1" Type="http://schemas.openxmlformats.org/officeDocument/2006/relationships/chart" Target="../charts/chart160.xml"/></Relationships>
</file>

<file path=xl/drawings/_rels/drawing61.xml.rels><?xml version="1.0" encoding="UTF-8" standalone="yes"?>
<Relationships xmlns="http://schemas.openxmlformats.org/package/2006/relationships"><Relationship Id="rId3" Type="http://schemas.openxmlformats.org/officeDocument/2006/relationships/chart" Target="../charts/chart165.xml"/><Relationship Id="rId2" Type="http://schemas.openxmlformats.org/officeDocument/2006/relationships/chart" Target="../charts/chart164.xml"/><Relationship Id="rId1" Type="http://schemas.openxmlformats.org/officeDocument/2006/relationships/chart" Target="../charts/chart163.xml"/></Relationships>
</file>

<file path=xl/drawings/_rels/drawing62.xml.rels><?xml version="1.0" encoding="UTF-8" standalone="yes"?>
<Relationships xmlns="http://schemas.openxmlformats.org/package/2006/relationships"><Relationship Id="rId3" Type="http://schemas.openxmlformats.org/officeDocument/2006/relationships/chart" Target="../charts/chart168.xml"/><Relationship Id="rId2" Type="http://schemas.openxmlformats.org/officeDocument/2006/relationships/chart" Target="../charts/chart167.xml"/><Relationship Id="rId1" Type="http://schemas.openxmlformats.org/officeDocument/2006/relationships/chart" Target="../charts/chart166.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169.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170.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171.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172.xml"/></Relationships>
</file>

<file path=xl/drawings/_rels/drawing67.xml.rels><?xml version="1.0" encoding="UTF-8" standalone="yes"?>
<Relationships xmlns="http://schemas.openxmlformats.org/package/2006/relationships"><Relationship Id="rId3" Type="http://schemas.openxmlformats.org/officeDocument/2006/relationships/chart" Target="../charts/chart175.xml"/><Relationship Id="rId2" Type="http://schemas.openxmlformats.org/officeDocument/2006/relationships/chart" Target="../charts/chart174.xml"/><Relationship Id="rId1" Type="http://schemas.openxmlformats.org/officeDocument/2006/relationships/chart" Target="../charts/chart173.xml"/><Relationship Id="rId5" Type="http://schemas.openxmlformats.org/officeDocument/2006/relationships/chart" Target="../charts/chart177.xml"/><Relationship Id="rId4" Type="http://schemas.openxmlformats.org/officeDocument/2006/relationships/chart" Target="../charts/chart176.xml"/></Relationships>
</file>

<file path=xl/drawings/_rels/drawing68.xml.rels><?xml version="1.0" encoding="UTF-8" standalone="yes"?>
<Relationships xmlns="http://schemas.openxmlformats.org/package/2006/relationships"><Relationship Id="rId3" Type="http://schemas.openxmlformats.org/officeDocument/2006/relationships/chart" Target="../charts/chart180.xml"/><Relationship Id="rId2" Type="http://schemas.openxmlformats.org/officeDocument/2006/relationships/chart" Target="../charts/chart179.xml"/><Relationship Id="rId1" Type="http://schemas.openxmlformats.org/officeDocument/2006/relationships/chart" Target="../charts/chart178.xml"/></Relationships>
</file>

<file path=xl/drawings/_rels/drawing69.xml.rels><?xml version="1.0" encoding="UTF-8" standalone="yes"?>
<Relationships xmlns="http://schemas.openxmlformats.org/package/2006/relationships"><Relationship Id="rId3" Type="http://schemas.openxmlformats.org/officeDocument/2006/relationships/chart" Target="../charts/chart183.xml"/><Relationship Id="rId2" Type="http://schemas.openxmlformats.org/officeDocument/2006/relationships/chart" Target="../charts/chart182.xml"/><Relationship Id="rId1" Type="http://schemas.openxmlformats.org/officeDocument/2006/relationships/chart" Target="../charts/chart181.xml"/><Relationship Id="rId5" Type="http://schemas.openxmlformats.org/officeDocument/2006/relationships/chart" Target="../charts/chart185.xml"/><Relationship Id="rId4" Type="http://schemas.openxmlformats.org/officeDocument/2006/relationships/chart" Target="../charts/chart18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70.xml.rels><?xml version="1.0" encoding="UTF-8" standalone="yes"?>
<Relationships xmlns="http://schemas.openxmlformats.org/package/2006/relationships"><Relationship Id="rId3" Type="http://schemas.openxmlformats.org/officeDocument/2006/relationships/chart" Target="../charts/chart188.xml"/><Relationship Id="rId2" Type="http://schemas.openxmlformats.org/officeDocument/2006/relationships/chart" Target="../charts/chart187.xml"/><Relationship Id="rId1" Type="http://schemas.openxmlformats.org/officeDocument/2006/relationships/chart" Target="../charts/chart186.xml"/></Relationships>
</file>

<file path=xl/drawings/_rels/drawing71.xml.rels><?xml version="1.0" encoding="UTF-8" standalone="yes"?>
<Relationships xmlns="http://schemas.openxmlformats.org/package/2006/relationships"><Relationship Id="rId3" Type="http://schemas.openxmlformats.org/officeDocument/2006/relationships/chart" Target="../charts/chart191.xml"/><Relationship Id="rId2" Type="http://schemas.openxmlformats.org/officeDocument/2006/relationships/chart" Target="../charts/chart190.xml"/><Relationship Id="rId1" Type="http://schemas.openxmlformats.org/officeDocument/2006/relationships/chart" Target="../charts/chart189.xml"/><Relationship Id="rId5" Type="http://schemas.openxmlformats.org/officeDocument/2006/relationships/chart" Target="../charts/chart193.xml"/><Relationship Id="rId4" Type="http://schemas.openxmlformats.org/officeDocument/2006/relationships/chart" Target="../charts/chart192.xml"/></Relationships>
</file>

<file path=xl/drawings/_rels/drawing72.xml.rels><?xml version="1.0" encoding="UTF-8" standalone="yes"?>
<Relationships xmlns="http://schemas.openxmlformats.org/package/2006/relationships"><Relationship Id="rId3" Type="http://schemas.openxmlformats.org/officeDocument/2006/relationships/chart" Target="../charts/chart196.xml"/><Relationship Id="rId2" Type="http://schemas.openxmlformats.org/officeDocument/2006/relationships/chart" Target="../charts/chart195.xml"/><Relationship Id="rId1" Type="http://schemas.openxmlformats.org/officeDocument/2006/relationships/chart" Target="../charts/chart194.xml"/></Relationships>
</file>

<file path=xl/drawings/_rels/drawing73.xml.rels><?xml version="1.0" encoding="UTF-8" standalone="yes"?>
<Relationships xmlns="http://schemas.openxmlformats.org/package/2006/relationships"><Relationship Id="rId3" Type="http://schemas.openxmlformats.org/officeDocument/2006/relationships/chart" Target="../charts/chart199.xml"/><Relationship Id="rId2" Type="http://schemas.openxmlformats.org/officeDocument/2006/relationships/chart" Target="../charts/chart198.xml"/><Relationship Id="rId1" Type="http://schemas.openxmlformats.org/officeDocument/2006/relationships/chart" Target="../charts/chart197.xml"/><Relationship Id="rId5" Type="http://schemas.openxmlformats.org/officeDocument/2006/relationships/chart" Target="../charts/chart201.xml"/><Relationship Id="rId4" Type="http://schemas.openxmlformats.org/officeDocument/2006/relationships/chart" Target="../charts/chart200.xml"/></Relationships>
</file>

<file path=xl/drawings/_rels/drawing74.xml.rels><?xml version="1.0" encoding="UTF-8" standalone="yes"?>
<Relationships xmlns="http://schemas.openxmlformats.org/package/2006/relationships"><Relationship Id="rId3" Type="http://schemas.openxmlformats.org/officeDocument/2006/relationships/chart" Target="../charts/chart204.xml"/><Relationship Id="rId2" Type="http://schemas.openxmlformats.org/officeDocument/2006/relationships/chart" Target="../charts/chart203.xml"/><Relationship Id="rId1" Type="http://schemas.openxmlformats.org/officeDocument/2006/relationships/chart" Target="../charts/chart202.xml"/></Relationships>
</file>

<file path=xl/drawings/_rels/drawing75.xml.rels><?xml version="1.0" encoding="UTF-8" standalone="yes"?>
<Relationships xmlns="http://schemas.openxmlformats.org/package/2006/relationships"><Relationship Id="rId3" Type="http://schemas.openxmlformats.org/officeDocument/2006/relationships/chart" Target="../charts/chart207.xml"/><Relationship Id="rId2" Type="http://schemas.openxmlformats.org/officeDocument/2006/relationships/chart" Target="../charts/chart206.xml"/><Relationship Id="rId1" Type="http://schemas.openxmlformats.org/officeDocument/2006/relationships/chart" Target="../charts/chart205.xml"/><Relationship Id="rId5" Type="http://schemas.openxmlformats.org/officeDocument/2006/relationships/chart" Target="../charts/chart209.xml"/><Relationship Id="rId4" Type="http://schemas.openxmlformats.org/officeDocument/2006/relationships/chart" Target="../charts/chart208.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210.xml"/></Relationships>
</file>

<file path=xl/drawings/_rels/drawing77.xml.rels><?xml version="1.0" encoding="UTF-8" standalone="yes"?>
<Relationships xmlns="http://schemas.openxmlformats.org/package/2006/relationships"><Relationship Id="rId3" Type="http://schemas.openxmlformats.org/officeDocument/2006/relationships/chart" Target="../charts/chart213.xml"/><Relationship Id="rId2" Type="http://schemas.openxmlformats.org/officeDocument/2006/relationships/chart" Target="../charts/chart212.xml"/><Relationship Id="rId1" Type="http://schemas.openxmlformats.org/officeDocument/2006/relationships/chart" Target="../charts/chart211.xml"/></Relationships>
</file>

<file path=xl/drawings/_rels/drawing78.xml.rels><?xml version="1.0" encoding="UTF-8" standalone="yes"?>
<Relationships xmlns="http://schemas.openxmlformats.org/package/2006/relationships"><Relationship Id="rId3" Type="http://schemas.openxmlformats.org/officeDocument/2006/relationships/chart" Target="../charts/chart216.xml"/><Relationship Id="rId2" Type="http://schemas.openxmlformats.org/officeDocument/2006/relationships/chart" Target="../charts/chart215.xml"/><Relationship Id="rId1" Type="http://schemas.openxmlformats.org/officeDocument/2006/relationships/chart" Target="../charts/chart214.xml"/></Relationships>
</file>

<file path=xl/drawings/_rels/drawing79.xml.rels><?xml version="1.0" encoding="UTF-8" standalone="yes"?>
<Relationships xmlns="http://schemas.openxmlformats.org/package/2006/relationships"><Relationship Id="rId3" Type="http://schemas.openxmlformats.org/officeDocument/2006/relationships/chart" Target="../charts/chart219.xml"/><Relationship Id="rId2" Type="http://schemas.openxmlformats.org/officeDocument/2006/relationships/chart" Target="../charts/chart218.xml"/><Relationship Id="rId1" Type="http://schemas.openxmlformats.org/officeDocument/2006/relationships/chart" Target="../charts/chart217.xml"/><Relationship Id="rId5" Type="http://schemas.openxmlformats.org/officeDocument/2006/relationships/chart" Target="../charts/chart221.xml"/><Relationship Id="rId4" Type="http://schemas.openxmlformats.org/officeDocument/2006/relationships/chart" Target="../charts/chart220.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222.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223.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7</xdr:col>
      <xdr:colOff>422275</xdr:colOff>
      <xdr:row>6</xdr:row>
      <xdr:rowOff>41274</xdr:rowOff>
    </xdr:to>
    <xdr:sp macro="" textlink="">
      <xdr:nvSpPr>
        <xdr:cNvPr id="2" name="ACtitle"/>
        <xdr:cNvSpPr>
          <a:spLocks noChangeArrowheads="1"/>
        </xdr:cNvSpPr>
      </xdr:nvSpPr>
      <xdr:spPr bwMode="auto">
        <a:xfrm>
          <a:off x="533400" y="647699"/>
          <a:ext cx="4699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現在の会社に勤めはじめた経緯はどれですか。</a:t>
          </a:r>
        </a:p>
      </xdr:txBody>
    </xdr:sp>
    <xdr:clientData/>
  </xdr:twoCellAnchor>
  <xdr:twoCellAnchor>
    <xdr:from>
      <xdr:col>4</xdr:col>
      <xdr:colOff>0</xdr:colOff>
      <xdr:row>13</xdr:row>
      <xdr:rowOff>38100</xdr:rowOff>
    </xdr:from>
    <xdr:to>
      <xdr:col>10</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295275</xdr:colOff>
      <xdr:row>2</xdr:row>
      <xdr:rowOff>171450</xdr:rowOff>
    </xdr:to>
    <xdr:sp macro="" textlink="">
      <xdr:nvSpPr>
        <xdr:cNvPr id="4" name="ACitem"/>
        <xdr:cNvSpPr>
          <a:spLocks noChangeArrowheads="1"/>
        </xdr:cNvSpPr>
      </xdr:nvSpPr>
      <xdr:spPr bwMode="auto">
        <a:xfrm>
          <a:off x="66675" y="228600"/>
          <a:ext cx="7620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Q2</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855482"/>
          <a:ext cx="1254919" cy="835479"/>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3969884"/>
          <a:ext cx="1254919" cy="825273"/>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16</xdr:col>
      <xdr:colOff>282576</xdr:colOff>
      <xdr:row>27</xdr:row>
      <xdr:rowOff>1</xdr:rowOff>
    </xdr:from>
    <xdr:to>
      <xdr:col>27</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297657</xdr:colOff>
      <xdr:row>39</xdr:row>
      <xdr:rowOff>107156</xdr:rowOff>
    </xdr:from>
    <xdr:to>
      <xdr:col>10</xdr:col>
      <xdr:colOff>0</xdr:colOff>
      <xdr:row>46</xdr:row>
      <xdr:rowOff>130968</xdr:rowOff>
    </xdr:to>
    <xdr:graphicFrame macro="">
      <xdr:nvGraphicFramePr>
        <xdr:cNvPr id="31" name="グラフ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12</xdr:col>
      <xdr:colOff>1266031</xdr:colOff>
      <xdr:row>6</xdr:row>
      <xdr:rowOff>41274</xdr:rowOff>
    </xdr:to>
    <xdr:sp macro="" textlink="">
      <xdr:nvSpPr>
        <xdr:cNvPr id="2" name="ACtitle"/>
        <xdr:cNvSpPr>
          <a:spLocks noChangeArrowheads="1"/>
        </xdr:cNvSpPr>
      </xdr:nvSpPr>
      <xdr:spPr bwMode="auto">
        <a:xfrm>
          <a:off x="533400" y="647699"/>
          <a:ext cx="7874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これまで、異動をする時に、キャリア形成の視点から異動後の役割の説明を受けたことはありますか。</a:t>
          </a:r>
        </a:p>
      </xdr:txBody>
    </xdr:sp>
    <xdr:clientData/>
  </xdr:twoCellAnchor>
  <xdr:twoCellAnchor>
    <xdr:from>
      <xdr:col>4</xdr:col>
      <xdr:colOff>0</xdr:colOff>
      <xdr:row>13</xdr:row>
      <xdr:rowOff>38100</xdr:rowOff>
    </xdr:from>
    <xdr:to>
      <xdr:col>8</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Q18</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036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14</xdr:col>
      <xdr:colOff>282576</xdr:colOff>
      <xdr:row>27</xdr:row>
      <xdr:rowOff>1</xdr:rowOff>
    </xdr:from>
    <xdr:to>
      <xdr:col>25</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35719</xdr:colOff>
      <xdr:row>37</xdr:row>
      <xdr:rowOff>209550</xdr:rowOff>
    </xdr:from>
    <xdr:to>
      <xdr:col>10</xdr:col>
      <xdr:colOff>149344</xdr:colOff>
      <xdr:row>42</xdr:row>
      <xdr:rowOff>66675</xdr:rowOff>
    </xdr:to>
    <xdr:graphicFrame macro="">
      <xdr:nvGraphicFramePr>
        <xdr:cNvPr id="31" name="グラフ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12</xdr:col>
      <xdr:colOff>1266031</xdr:colOff>
      <xdr:row>6</xdr:row>
      <xdr:rowOff>41274</xdr:rowOff>
    </xdr:to>
    <xdr:sp macro="" textlink="">
      <xdr:nvSpPr>
        <xdr:cNvPr id="2" name="ACtitle"/>
        <xdr:cNvSpPr>
          <a:spLocks noChangeArrowheads="1"/>
        </xdr:cNvSpPr>
      </xdr:nvSpPr>
      <xdr:spPr bwMode="auto">
        <a:xfrm>
          <a:off x="533400" y="647699"/>
          <a:ext cx="7876381"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これまで、異動をする時に、キャリア形成の視点から異動後の役割の説明を受けたことはありますか。</a:t>
          </a:r>
        </a:p>
      </xdr:txBody>
    </xdr:sp>
    <xdr:clientData/>
  </xdr:twoCellAnchor>
  <xdr:twoCellAnchor>
    <xdr:from>
      <xdr:col>4</xdr:col>
      <xdr:colOff>0</xdr:colOff>
      <xdr:row>13</xdr:row>
      <xdr:rowOff>38100</xdr:rowOff>
    </xdr:from>
    <xdr:to>
      <xdr:col>8</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Q18</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130175</xdr:rowOff>
    </xdr:from>
    <xdr:to>
      <xdr:col>2</xdr:col>
      <xdr:colOff>757237</xdr:colOff>
      <xdr:row>27</xdr:row>
      <xdr:rowOff>958850</xdr:rowOff>
    </xdr:to>
    <xdr:grpSp>
      <xdr:nvGrpSpPr>
        <xdr:cNvPr id="5" name="Obj_Diff_P2M2"/>
        <xdr:cNvGrpSpPr>
          <a:grpSpLocks/>
        </xdr:cNvGrpSpPr>
      </xdr:nvGrpSpPr>
      <xdr:grpSpPr bwMode="auto">
        <a:xfrm>
          <a:off x="571500" y="4216400"/>
          <a:ext cx="1252537" cy="828675"/>
          <a:chOff x="168" y="135"/>
          <a:chExt cx="132" cy="87"/>
        </a:xfrm>
      </xdr:grpSpPr>
      <xdr:sp macro="" textlink="">
        <xdr:nvSpPr>
          <xdr:cNvPr id="6"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7"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9"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0"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1"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2"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3"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4"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5"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6"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7"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8"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9"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1"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2"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23</xdr:row>
      <xdr:rowOff>3175</xdr:rowOff>
    </xdr:from>
    <xdr:to>
      <xdr:col>2</xdr:col>
      <xdr:colOff>757237</xdr:colOff>
      <xdr:row>27</xdr:row>
      <xdr:rowOff>69850</xdr:rowOff>
    </xdr:to>
    <xdr:grpSp>
      <xdr:nvGrpSpPr>
        <xdr:cNvPr id="23" name="Obj_Diff_All"/>
        <xdr:cNvGrpSpPr>
          <a:grpSpLocks/>
        </xdr:cNvGrpSpPr>
      </xdr:nvGrpSpPr>
      <xdr:grpSpPr bwMode="auto">
        <a:xfrm>
          <a:off x="571500" y="3327400"/>
          <a:ext cx="1252537" cy="828675"/>
          <a:chOff x="168" y="315"/>
          <a:chExt cx="132" cy="87"/>
        </a:xfrm>
      </xdr:grpSpPr>
      <xdr:sp macro="" textlink="">
        <xdr:nvSpPr>
          <xdr:cNvPr id="24"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5"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6"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7"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21</xdr:row>
      <xdr:rowOff>142875</xdr:rowOff>
    </xdr:from>
    <xdr:to>
      <xdr:col>2</xdr:col>
      <xdr:colOff>728662</xdr:colOff>
      <xdr:row>22</xdr:row>
      <xdr:rowOff>123825</xdr:rowOff>
    </xdr:to>
    <xdr:sp macro="" textlink="">
      <xdr:nvSpPr>
        <xdr:cNvPr id="28" name="Obj_Attention_Txt"/>
        <xdr:cNvSpPr txBox="1">
          <a:spLocks noChangeArrowheads="1"/>
        </xdr:cNvSpPr>
      </xdr:nvSpPr>
      <xdr:spPr bwMode="auto">
        <a:xfrm>
          <a:off x="571500" y="30861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14</xdr:col>
      <xdr:colOff>282576</xdr:colOff>
      <xdr:row>27</xdr:row>
      <xdr:rowOff>1</xdr:rowOff>
    </xdr:from>
    <xdr:to>
      <xdr:col>25</xdr:col>
      <xdr:colOff>127001</xdr:colOff>
      <xdr:row>32</xdr:row>
      <xdr:rowOff>254001</xdr:rowOff>
    </xdr:to>
    <xdr:graphicFrame macro="">
      <xdr:nvGraphicFramePr>
        <xdr:cNvPr id="29" name="グラフ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282576</xdr:colOff>
      <xdr:row>30</xdr:row>
      <xdr:rowOff>254000</xdr:rowOff>
    </xdr:from>
    <xdr:to>
      <xdr:col>25</xdr:col>
      <xdr:colOff>127001</xdr:colOff>
      <xdr:row>35</xdr:row>
      <xdr:rowOff>254000</xdr:rowOff>
    </xdr:to>
    <xdr:graphicFrame macro="">
      <xdr:nvGraphicFramePr>
        <xdr:cNvPr id="30" name="グラフ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282576</xdr:colOff>
      <xdr:row>33</xdr:row>
      <xdr:rowOff>254000</xdr:rowOff>
    </xdr:from>
    <xdr:to>
      <xdr:col>25</xdr:col>
      <xdr:colOff>127001</xdr:colOff>
      <xdr:row>38</xdr:row>
      <xdr:rowOff>254000</xdr:rowOff>
    </xdr:to>
    <xdr:graphicFrame macro="">
      <xdr:nvGraphicFramePr>
        <xdr:cNvPr id="31" name="グラフ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45</xdr:row>
      <xdr:rowOff>1</xdr:rowOff>
    </xdr:from>
    <xdr:to>
      <xdr:col>10</xdr:col>
      <xdr:colOff>113625</xdr:colOff>
      <xdr:row>49</xdr:row>
      <xdr:rowOff>228601</xdr:rowOff>
    </xdr:to>
    <xdr:graphicFrame macro="">
      <xdr:nvGraphicFramePr>
        <xdr:cNvPr id="32" name="グラフ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10</xdr:col>
      <xdr:colOff>29369</xdr:colOff>
      <xdr:row>6</xdr:row>
      <xdr:rowOff>41274</xdr:rowOff>
    </xdr:to>
    <xdr:sp macro="" textlink="">
      <xdr:nvSpPr>
        <xdr:cNvPr id="2" name="ACtitle"/>
        <xdr:cNvSpPr>
          <a:spLocks noChangeArrowheads="1"/>
        </xdr:cNvSpPr>
      </xdr:nvSpPr>
      <xdr:spPr bwMode="auto">
        <a:xfrm>
          <a:off x="533400" y="647699"/>
          <a:ext cx="5842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これまでの異動経験はあなたのキャリアにプラスに働きましたか。</a:t>
          </a: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Q19</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036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35719</xdr:colOff>
      <xdr:row>37</xdr:row>
      <xdr:rowOff>257175</xdr:rowOff>
    </xdr:from>
    <xdr:to>
      <xdr:col>10</xdr:col>
      <xdr:colOff>149344</xdr:colOff>
      <xdr:row>42</xdr:row>
      <xdr:rowOff>114300</xdr:rowOff>
    </xdr:to>
    <xdr:graphicFrame macro="">
      <xdr:nvGraphicFramePr>
        <xdr:cNvPr id="32" name="グラフ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10</xdr:col>
      <xdr:colOff>29369</xdr:colOff>
      <xdr:row>6</xdr:row>
      <xdr:rowOff>41274</xdr:rowOff>
    </xdr:to>
    <xdr:sp macro="" textlink="">
      <xdr:nvSpPr>
        <xdr:cNvPr id="2" name="ACtitle"/>
        <xdr:cNvSpPr>
          <a:spLocks noChangeArrowheads="1"/>
        </xdr:cNvSpPr>
      </xdr:nvSpPr>
      <xdr:spPr bwMode="auto">
        <a:xfrm>
          <a:off x="533400" y="647699"/>
          <a:ext cx="5849144"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これまでの異動経験はあなたのキャリアにプラスに働きましたか。</a:t>
          </a: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Q19</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130175</xdr:rowOff>
    </xdr:from>
    <xdr:to>
      <xdr:col>2</xdr:col>
      <xdr:colOff>757237</xdr:colOff>
      <xdr:row>27</xdr:row>
      <xdr:rowOff>958850</xdr:rowOff>
    </xdr:to>
    <xdr:grpSp>
      <xdr:nvGrpSpPr>
        <xdr:cNvPr id="5" name="Obj_Diff_P2M2"/>
        <xdr:cNvGrpSpPr>
          <a:grpSpLocks/>
        </xdr:cNvGrpSpPr>
      </xdr:nvGrpSpPr>
      <xdr:grpSpPr bwMode="auto">
        <a:xfrm>
          <a:off x="571500" y="4216400"/>
          <a:ext cx="1252537" cy="828675"/>
          <a:chOff x="168" y="135"/>
          <a:chExt cx="132" cy="87"/>
        </a:xfrm>
      </xdr:grpSpPr>
      <xdr:sp macro="" textlink="">
        <xdr:nvSpPr>
          <xdr:cNvPr id="6"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7"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9"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0"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1"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2"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3"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4"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5"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6"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7"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8"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9"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1"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2"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23</xdr:row>
      <xdr:rowOff>3175</xdr:rowOff>
    </xdr:from>
    <xdr:to>
      <xdr:col>2</xdr:col>
      <xdr:colOff>757237</xdr:colOff>
      <xdr:row>27</xdr:row>
      <xdr:rowOff>69850</xdr:rowOff>
    </xdr:to>
    <xdr:grpSp>
      <xdr:nvGrpSpPr>
        <xdr:cNvPr id="23" name="Obj_Diff_All"/>
        <xdr:cNvGrpSpPr>
          <a:grpSpLocks/>
        </xdr:cNvGrpSpPr>
      </xdr:nvGrpSpPr>
      <xdr:grpSpPr bwMode="auto">
        <a:xfrm>
          <a:off x="571500" y="3327400"/>
          <a:ext cx="1252537" cy="828675"/>
          <a:chOff x="168" y="315"/>
          <a:chExt cx="132" cy="87"/>
        </a:xfrm>
      </xdr:grpSpPr>
      <xdr:sp macro="" textlink="">
        <xdr:nvSpPr>
          <xdr:cNvPr id="24"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5"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6"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7"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21</xdr:row>
      <xdr:rowOff>142875</xdr:rowOff>
    </xdr:from>
    <xdr:to>
      <xdr:col>2</xdr:col>
      <xdr:colOff>728662</xdr:colOff>
      <xdr:row>22</xdr:row>
      <xdr:rowOff>123825</xdr:rowOff>
    </xdr:to>
    <xdr:sp macro="" textlink="">
      <xdr:nvSpPr>
        <xdr:cNvPr id="28" name="Obj_Attention_Txt"/>
        <xdr:cNvSpPr txBox="1">
          <a:spLocks noChangeArrowheads="1"/>
        </xdr:cNvSpPr>
      </xdr:nvSpPr>
      <xdr:spPr bwMode="auto">
        <a:xfrm>
          <a:off x="571500" y="30861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29" name="グラフ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282576</xdr:colOff>
      <xdr:row>30</xdr:row>
      <xdr:rowOff>254000</xdr:rowOff>
    </xdr:from>
    <xdr:to>
      <xdr:col>26</xdr:col>
      <xdr:colOff>127001</xdr:colOff>
      <xdr:row>35</xdr:row>
      <xdr:rowOff>254000</xdr:rowOff>
    </xdr:to>
    <xdr:graphicFrame macro="">
      <xdr:nvGraphicFramePr>
        <xdr:cNvPr id="30" name="グラフ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282576</xdr:colOff>
      <xdr:row>33</xdr:row>
      <xdr:rowOff>254000</xdr:rowOff>
    </xdr:from>
    <xdr:to>
      <xdr:col>26</xdr:col>
      <xdr:colOff>127001</xdr:colOff>
      <xdr:row>38</xdr:row>
      <xdr:rowOff>254000</xdr:rowOff>
    </xdr:to>
    <xdr:graphicFrame macro="">
      <xdr:nvGraphicFramePr>
        <xdr:cNvPr id="31" name="グラフ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45</xdr:row>
      <xdr:rowOff>0</xdr:rowOff>
    </xdr:from>
    <xdr:to>
      <xdr:col>10</xdr:col>
      <xdr:colOff>113625</xdr:colOff>
      <xdr:row>49</xdr:row>
      <xdr:rowOff>228600</xdr:rowOff>
    </xdr:to>
    <xdr:graphicFrame macro="">
      <xdr:nvGraphicFramePr>
        <xdr:cNvPr id="32" name="グラフ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9</xdr:col>
      <xdr:colOff>174624</xdr:colOff>
      <xdr:row>5</xdr:row>
      <xdr:rowOff>155574</xdr:rowOff>
    </xdr:to>
    <xdr:sp macro="" textlink="">
      <xdr:nvSpPr>
        <xdr:cNvPr id="2" name="ACtitle"/>
        <xdr:cNvSpPr>
          <a:spLocks noChangeArrowheads="1"/>
        </xdr:cNvSpPr>
      </xdr:nvSpPr>
      <xdr:spPr bwMode="auto">
        <a:xfrm>
          <a:off x="533399" y="571499"/>
          <a:ext cx="5461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あなたのキャリア形成のために、役立ったものは何ですか。</a:t>
          </a:r>
        </a:p>
      </xdr:txBody>
    </xdr:sp>
    <xdr:clientData/>
  </xdr:twoCellAnchor>
  <xdr:twoCellAnchor>
    <xdr:from>
      <xdr:col>4</xdr:col>
      <xdr:colOff>0</xdr:colOff>
      <xdr:row>13</xdr:row>
      <xdr:rowOff>38100</xdr:rowOff>
    </xdr:from>
    <xdr:to>
      <xdr:col>9</xdr:col>
      <xdr:colOff>66675</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Q20</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036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2</xdr:col>
      <xdr:colOff>107157</xdr:colOff>
      <xdr:row>39</xdr:row>
      <xdr:rowOff>16670</xdr:rowOff>
    </xdr:from>
    <xdr:to>
      <xdr:col>10</xdr:col>
      <xdr:colOff>220782</xdr:colOff>
      <xdr:row>48</xdr:row>
      <xdr:rowOff>47624</xdr:rowOff>
    </xdr:to>
    <xdr:graphicFrame macro="">
      <xdr:nvGraphicFramePr>
        <xdr:cNvPr id="30" name="グラフ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8</xdr:col>
      <xdr:colOff>419099</xdr:colOff>
      <xdr:row>7</xdr:row>
      <xdr:rowOff>3174</xdr:rowOff>
    </xdr:to>
    <xdr:sp macro="" textlink="">
      <xdr:nvSpPr>
        <xdr:cNvPr id="2" name="ACtitle"/>
        <xdr:cNvSpPr>
          <a:spLocks noChangeArrowheads="1"/>
        </xdr:cNvSpPr>
      </xdr:nvSpPr>
      <xdr:spPr bwMode="auto">
        <a:xfrm>
          <a:off x="533399" y="571499"/>
          <a:ext cx="4960144" cy="8509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あなたが経験した会社の取組みや制度は何ですか。
当てはまるものすべてを選択してください。</a:t>
          </a:r>
        </a:p>
      </xdr:txBody>
    </xdr:sp>
    <xdr:clientData/>
  </xdr:twoCellAnchor>
  <xdr:twoCellAnchor>
    <xdr:from>
      <xdr:col>3</xdr:col>
      <xdr:colOff>0</xdr:colOff>
      <xdr:row>13</xdr:row>
      <xdr:rowOff>38100</xdr:rowOff>
    </xdr:from>
    <xdr:to>
      <xdr:col>15</xdr:col>
      <xdr:colOff>66675</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Q21</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5" name="Obj_Diff_P2M2"/>
        <xdr:cNvGrpSpPr>
          <a:grpSpLocks/>
        </xdr:cNvGrpSpPr>
      </xdr:nvGrpSpPr>
      <xdr:grpSpPr bwMode="auto">
        <a:xfrm>
          <a:off x="573881" y="5115719"/>
          <a:ext cx="1254919" cy="828675"/>
          <a:chOff x="168" y="135"/>
          <a:chExt cx="132" cy="87"/>
        </a:xfrm>
      </xdr:grpSpPr>
      <xdr:sp macro="" textlink="">
        <xdr:nvSpPr>
          <xdr:cNvPr id="6"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7"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9"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0"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1"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2"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3"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4"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5"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6"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7"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8"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9"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1"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2"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3" name="Obj_Diff_All"/>
        <xdr:cNvGrpSpPr>
          <a:grpSpLocks/>
        </xdr:cNvGrpSpPr>
      </xdr:nvGrpSpPr>
      <xdr:grpSpPr bwMode="auto">
        <a:xfrm>
          <a:off x="573881" y="4226719"/>
          <a:ext cx="1254919" cy="828675"/>
          <a:chOff x="168" y="315"/>
          <a:chExt cx="132" cy="87"/>
        </a:xfrm>
      </xdr:grpSpPr>
      <xdr:sp macro="" textlink="">
        <xdr:nvSpPr>
          <xdr:cNvPr id="24"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5"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6"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7"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8" name="Obj_Attention_Txt"/>
        <xdr:cNvSpPr txBox="1">
          <a:spLocks noChangeArrowheads="1"/>
        </xdr:cNvSpPr>
      </xdr:nvSpPr>
      <xdr:spPr bwMode="auto">
        <a:xfrm>
          <a:off x="571500" y="39878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10</xdr:col>
      <xdr:colOff>427037</xdr:colOff>
      <xdr:row>9</xdr:row>
      <xdr:rowOff>79374</xdr:rowOff>
    </xdr:to>
    <xdr:sp macro="" textlink="">
      <xdr:nvSpPr>
        <xdr:cNvPr id="2" name="ACtitle"/>
        <xdr:cNvSpPr>
          <a:spLocks noChangeArrowheads="1"/>
        </xdr:cNvSpPr>
      </xdr:nvSpPr>
      <xdr:spPr bwMode="auto">
        <a:xfrm>
          <a:off x="533399" y="571499"/>
          <a:ext cx="6223000" cy="13081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Q23 </a:t>
          </a:r>
          <a:r>
            <a:rPr lang="ja-JP" altLang="en-US" sz="1400" b="0" i="0" u="none" strike="noStrike" baseline="0">
              <a:solidFill>
                <a:srgbClr val="FFFFFF"/>
              </a:solidFill>
              <a:latin typeface="ＭＳ Ｐゴシック" panose="020B0600070205080204" pitchFamily="50" charset="-128"/>
            </a:rPr>
            <a:t>あなたは、仕事をする上で主に何を重視してきましたか。
各年代ごとに</a:t>
          </a:r>
          <a:r>
            <a:rPr lang="en-US" altLang="ja-JP" sz="1400" b="0" i="0" u="none" strike="noStrike" baseline="0">
              <a:solidFill>
                <a:srgbClr val="FFFFFF"/>
              </a:solidFill>
              <a:latin typeface="ＭＳ Ｐゴシック" panose="020B0600070205080204" pitchFamily="50" charset="-128"/>
            </a:rPr>
            <a:t>3</a:t>
          </a:r>
          <a:r>
            <a:rPr lang="ja-JP" altLang="en-US" sz="1400" b="0" i="0" u="none" strike="noStrike" baseline="0">
              <a:solidFill>
                <a:srgbClr val="FFFFFF"/>
              </a:solidFill>
              <a:latin typeface="ＭＳ Ｐゴシック" panose="020B0600070205080204" pitchFamily="50" charset="-128"/>
            </a:rPr>
            <a:t>つまで選んでください。
</a:t>
          </a:r>
          <a:r>
            <a:rPr lang="en-US" altLang="ja-JP" sz="1400" b="0" i="0" u="none" strike="noStrike" baseline="0">
              <a:solidFill>
                <a:srgbClr val="FFFFFF"/>
              </a:solidFill>
              <a:latin typeface="ＭＳ Ｐゴシック" panose="020B0600070205080204" pitchFamily="50" charset="-128"/>
            </a:rPr>
            <a:t>※50</a:t>
          </a:r>
          <a:r>
            <a:rPr lang="ja-JP" altLang="en-US" sz="1400" b="0" i="0" u="none" strike="noStrike" baseline="0">
              <a:solidFill>
                <a:srgbClr val="FFFFFF"/>
              </a:solidFill>
              <a:latin typeface="ＭＳ Ｐゴシック" panose="020B0600070205080204" pitchFamily="50" charset="-128"/>
            </a:rPr>
            <a:t>代の方は、</a:t>
          </a:r>
          <a:r>
            <a:rPr lang="en-US" altLang="ja-JP" sz="1400" b="0" i="0" u="none" strike="noStrike" baseline="0">
              <a:solidFill>
                <a:srgbClr val="FFFFFF"/>
              </a:solidFill>
              <a:latin typeface="ＭＳ Ｐゴシック" panose="020B0600070205080204" pitchFamily="50" charset="-128"/>
            </a:rPr>
            <a:t>60</a:t>
          </a:r>
          <a:r>
            <a:rPr lang="ja-JP" altLang="en-US" sz="1400" b="0" i="0" u="none" strike="noStrike" baseline="0">
              <a:solidFill>
                <a:srgbClr val="FFFFFF"/>
              </a:solidFill>
              <a:latin typeface="ＭＳ Ｐゴシック" panose="020B0600070205080204" pitchFamily="50" charset="-128"/>
            </a:rPr>
            <a:t>代になった時に重視したいことをお選びください。
</a:t>
          </a:r>
          <a:r>
            <a:rPr lang="en-US" altLang="ja-JP" sz="1400" b="0" i="0" u="none" strike="noStrike" baseline="0">
              <a:solidFill>
                <a:srgbClr val="FFFFFF"/>
              </a:solidFill>
              <a:latin typeface="ＭＳ Ｐゴシック" panose="020B0600070205080204" pitchFamily="50" charset="-128"/>
            </a:rPr>
            <a:t>【20</a:t>
          </a:r>
          <a:r>
            <a:rPr lang="ja-JP" altLang="en-US" sz="1400" b="0" i="0" u="none" strike="noStrike" baseline="0">
              <a:solidFill>
                <a:srgbClr val="FFFFFF"/>
              </a:solidFill>
              <a:latin typeface="ＭＳ Ｐゴシック" panose="020B0600070205080204" pitchFamily="50" charset="-128"/>
            </a:rPr>
            <a:t>代</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xdr:from>
      <xdr:col>4</xdr:col>
      <xdr:colOff>0</xdr:colOff>
      <xdr:row>13</xdr:row>
      <xdr:rowOff>38100</xdr:rowOff>
    </xdr:from>
    <xdr:to>
      <xdr:col>15</xdr:col>
      <xdr:colOff>66675</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4"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Q23S1</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5687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798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10</xdr:col>
      <xdr:colOff>427037</xdr:colOff>
      <xdr:row>9</xdr:row>
      <xdr:rowOff>79374</xdr:rowOff>
    </xdr:to>
    <xdr:sp macro="" textlink="">
      <xdr:nvSpPr>
        <xdr:cNvPr id="2" name="ACtitle"/>
        <xdr:cNvSpPr>
          <a:spLocks noChangeArrowheads="1"/>
        </xdr:cNvSpPr>
      </xdr:nvSpPr>
      <xdr:spPr bwMode="auto">
        <a:xfrm>
          <a:off x="533399" y="571499"/>
          <a:ext cx="6223000" cy="13081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Q23 </a:t>
          </a:r>
          <a:r>
            <a:rPr lang="ja-JP" altLang="en-US" sz="1400" b="0" i="0" u="none" strike="noStrike" baseline="0">
              <a:solidFill>
                <a:srgbClr val="FFFFFF"/>
              </a:solidFill>
              <a:latin typeface="ＭＳ Ｐゴシック" panose="020B0600070205080204" pitchFamily="50" charset="-128"/>
            </a:rPr>
            <a:t>あなたは、仕事をする上で主に何を重視してきましたか。
各年代ごとに</a:t>
          </a:r>
          <a:r>
            <a:rPr lang="en-US" altLang="ja-JP" sz="1400" b="0" i="0" u="none" strike="noStrike" baseline="0">
              <a:solidFill>
                <a:srgbClr val="FFFFFF"/>
              </a:solidFill>
              <a:latin typeface="ＭＳ Ｐゴシック" panose="020B0600070205080204" pitchFamily="50" charset="-128"/>
            </a:rPr>
            <a:t>3</a:t>
          </a:r>
          <a:r>
            <a:rPr lang="ja-JP" altLang="en-US" sz="1400" b="0" i="0" u="none" strike="noStrike" baseline="0">
              <a:solidFill>
                <a:srgbClr val="FFFFFF"/>
              </a:solidFill>
              <a:latin typeface="ＭＳ Ｐゴシック" panose="020B0600070205080204" pitchFamily="50" charset="-128"/>
            </a:rPr>
            <a:t>つまで選んでください。
</a:t>
          </a:r>
          <a:r>
            <a:rPr lang="en-US" altLang="ja-JP" sz="1400" b="0" i="0" u="none" strike="noStrike" baseline="0">
              <a:solidFill>
                <a:srgbClr val="FFFFFF"/>
              </a:solidFill>
              <a:latin typeface="ＭＳ Ｐゴシック" panose="020B0600070205080204" pitchFamily="50" charset="-128"/>
            </a:rPr>
            <a:t>※50</a:t>
          </a:r>
          <a:r>
            <a:rPr lang="ja-JP" altLang="en-US" sz="1400" b="0" i="0" u="none" strike="noStrike" baseline="0">
              <a:solidFill>
                <a:srgbClr val="FFFFFF"/>
              </a:solidFill>
              <a:latin typeface="ＭＳ Ｐゴシック" panose="020B0600070205080204" pitchFamily="50" charset="-128"/>
            </a:rPr>
            <a:t>代の方は、</a:t>
          </a:r>
          <a:r>
            <a:rPr lang="en-US" altLang="ja-JP" sz="1400" b="0" i="0" u="none" strike="noStrike" baseline="0">
              <a:solidFill>
                <a:srgbClr val="FFFFFF"/>
              </a:solidFill>
              <a:latin typeface="ＭＳ Ｐゴシック" panose="020B0600070205080204" pitchFamily="50" charset="-128"/>
            </a:rPr>
            <a:t>60</a:t>
          </a:r>
          <a:r>
            <a:rPr lang="ja-JP" altLang="en-US" sz="1400" b="0" i="0" u="none" strike="noStrike" baseline="0">
              <a:solidFill>
                <a:srgbClr val="FFFFFF"/>
              </a:solidFill>
              <a:latin typeface="ＭＳ Ｐゴシック" panose="020B0600070205080204" pitchFamily="50" charset="-128"/>
            </a:rPr>
            <a:t>代になった時に重視したいことをお選びください。
</a:t>
          </a:r>
          <a:r>
            <a:rPr lang="en-US" altLang="ja-JP" sz="1400" b="0" i="0" u="none" strike="noStrike" baseline="0">
              <a:solidFill>
                <a:srgbClr val="FFFFFF"/>
              </a:solidFill>
              <a:latin typeface="ＭＳ Ｐゴシック" panose="020B0600070205080204" pitchFamily="50" charset="-128"/>
            </a:rPr>
            <a:t>【30</a:t>
          </a:r>
          <a:r>
            <a:rPr lang="ja-JP" altLang="en-US" sz="1400" b="0" i="0" u="none" strike="noStrike" baseline="0">
              <a:solidFill>
                <a:srgbClr val="FFFFFF"/>
              </a:solidFill>
              <a:latin typeface="ＭＳ Ｐゴシック" panose="020B0600070205080204" pitchFamily="50" charset="-128"/>
            </a:rPr>
            <a:t>代</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xdr:from>
      <xdr:col>4</xdr:col>
      <xdr:colOff>0</xdr:colOff>
      <xdr:row>13</xdr:row>
      <xdr:rowOff>38100</xdr:rowOff>
    </xdr:from>
    <xdr:to>
      <xdr:col>15</xdr:col>
      <xdr:colOff>66675</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4"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Q23S2</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5687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798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10</xdr:col>
      <xdr:colOff>427037</xdr:colOff>
      <xdr:row>9</xdr:row>
      <xdr:rowOff>79374</xdr:rowOff>
    </xdr:to>
    <xdr:sp macro="" textlink="">
      <xdr:nvSpPr>
        <xdr:cNvPr id="2" name="ACtitle"/>
        <xdr:cNvSpPr>
          <a:spLocks noChangeArrowheads="1"/>
        </xdr:cNvSpPr>
      </xdr:nvSpPr>
      <xdr:spPr bwMode="auto">
        <a:xfrm>
          <a:off x="533399" y="571499"/>
          <a:ext cx="6223000" cy="13081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Q23 </a:t>
          </a:r>
          <a:r>
            <a:rPr lang="ja-JP" altLang="en-US" sz="1400" b="0" i="0" u="none" strike="noStrike" baseline="0">
              <a:solidFill>
                <a:srgbClr val="FFFFFF"/>
              </a:solidFill>
              <a:latin typeface="ＭＳ Ｐゴシック" panose="020B0600070205080204" pitchFamily="50" charset="-128"/>
            </a:rPr>
            <a:t>あなたは、仕事をする上で主に何を重視してきましたか。
各年代ごとに</a:t>
          </a:r>
          <a:r>
            <a:rPr lang="en-US" altLang="ja-JP" sz="1400" b="0" i="0" u="none" strike="noStrike" baseline="0">
              <a:solidFill>
                <a:srgbClr val="FFFFFF"/>
              </a:solidFill>
              <a:latin typeface="ＭＳ Ｐゴシック" panose="020B0600070205080204" pitchFamily="50" charset="-128"/>
            </a:rPr>
            <a:t>3</a:t>
          </a:r>
          <a:r>
            <a:rPr lang="ja-JP" altLang="en-US" sz="1400" b="0" i="0" u="none" strike="noStrike" baseline="0">
              <a:solidFill>
                <a:srgbClr val="FFFFFF"/>
              </a:solidFill>
              <a:latin typeface="ＭＳ Ｐゴシック" panose="020B0600070205080204" pitchFamily="50" charset="-128"/>
            </a:rPr>
            <a:t>つまで選んでください。
</a:t>
          </a:r>
          <a:r>
            <a:rPr lang="en-US" altLang="ja-JP" sz="1400" b="0" i="0" u="none" strike="noStrike" baseline="0">
              <a:solidFill>
                <a:srgbClr val="FFFFFF"/>
              </a:solidFill>
              <a:latin typeface="ＭＳ Ｐゴシック" panose="020B0600070205080204" pitchFamily="50" charset="-128"/>
            </a:rPr>
            <a:t>※50</a:t>
          </a:r>
          <a:r>
            <a:rPr lang="ja-JP" altLang="en-US" sz="1400" b="0" i="0" u="none" strike="noStrike" baseline="0">
              <a:solidFill>
                <a:srgbClr val="FFFFFF"/>
              </a:solidFill>
              <a:latin typeface="ＭＳ Ｐゴシック" panose="020B0600070205080204" pitchFamily="50" charset="-128"/>
            </a:rPr>
            <a:t>代の方は、</a:t>
          </a:r>
          <a:r>
            <a:rPr lang="en-US" altLang="ja-JP" sz="1400" b="0" i="0" u="none" strike="noStrike" baseline="0">
              <a:solidFill>
                <a:srgbClr val="FFFFFF"/>
              </a:solidFill>
              <a:latin typeface="ＭＳ Ｐゴシック" panose="020B0600070205080204" pitchFamily="50" charset="-128"/>
            </a:rPr>
            <a:t>60</a:t>
          </a:r>
          <a:r>
            <a:rPr lang="ja-JP" altLang="en-US" sz="1400" b="0" i="0" u="none" strike="noStrike" baseline="0">
              <a:solidFill>
                <a:srgbClr val="FFFFFF"/>
              </a:solidFill>
              <a:latin typeface="ＭＳ Ｐゴシック" panose="020B0600070205080204" pitchFamily="50" charset="-128"/>
            </a:rPr>
            <a:t>代になった時に重視したいことをお選びください。
</a:t>
          </a:r>
          <a:r>
            <a:rPr lang="en-US" altLang="ja-JP" sz="1400" b="0" i="0" u="none" strike="noStrike" baseline="0">
              <a:solidFill>
                <a:srgbClr val="FFFFFF"/>
              </a:solidFill>
              <a:latin typeface="ＭＳ Ｐゴシック" panose="020B0600070205080204" pitchFamily="50" charset="-128"/>
            </a:rPr>
            <a:t>【40</a:t>
          </a:r>
          <a:r>
            <a:rPr lang="ja-JP" altLang="en-US" sz="1400" b="0" i="0" u="none" strike="noStrike" baseline="0">
              <a:solidFill>
                <a:srgbClr val="FFFFFF"/>
              </a:solidFill>
              <a:latin typeface="ＭＳ Ｐゴシック" panose="020B0600070205080204" pitchFamily="50" charset="-128"/>
            </a:rPr>
            <a:t>代</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xdr:from>
      <xdr:col>4</xdr:col>
      <xdr:colOff>0</xdr:colOff>
      <xdr:row>13</xdr:row>
      <xdr:rowOff>38100</xdr:rowOff>
    </xdr:from>
    <xdr:to>
      <xdr:col>15</xdr:col>
      <xdr:colOff>66675</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4"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Q23S3</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5687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798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10</xdr:col>
      <xdr:colOff>427037</xdr:colOff>
      <xdr:row>9</xdr:row>
      <xdr:rowOff>79374</xdr:rowOff>
    </xdr:to>
    <xdr:sp macro="" textlink="">
      <xdr:nvSpPr>
        <xdr:cNvPr id="2" name="ACtitle"/>
        <xdr:cNvSpPr>
          <a:spLocks noChangeArrowheads="1"/>
        </xdr:cNvSpPr>
      </xdr:nvSpPr>
      <xdr:spPr bwMode="auto">
        <a:xfrm>
          <a:off x="533399" y="571499"/>
          <a:ext cx="6223000" cy="13081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Q23 </a:t>
          </a:r>
          <a:r>
            <a:rPr lang="ja-JP" altLang="en-US" sz="1400" b="0" i="0" u="none" strike="noStrike" baseline="0">
              <a:solidFill>
                <a:srgbClr val="FFFFFF"/>
              </a:solidFill>
              <a:latin typeface="ＭＳ Ｐゴシック" panose="020B0600070205080204" pitchFamily="50" charset="-128"/>
            </a:rPr>
            <a:t>あなたは、仕事をする上で主に何を重視してきましたか。
各年代ごとに</a:t>
          </a:r>
          <a:r>
            <a:rPr lang="en-US" altLang="ja-JP" sz="1400" b="0" i="0" u="none" strike="noStrike" baseline="0">
              <a:solidFill>
                <a:srgbClr val="FFFFFF"/>
              </a:solidFill>
              <a:latin typeface="ＭＳ Ｐゴシック" panose="020B0600070205080204" pitchFamily="50" charset="-128"/>
            </a:rPr>
            <a:t>3</a:t>
          </a:r>
          <a:r>
            <a:rPr lang="ja-JP" altLang="en-US" sz="1400" b="0" i="0" u="none" strike="noStrike" baseline="0">
              <a:solidFill>
                <a:srgbClr val="FFFFFF"/>
              </a:solidFill>
              <a:latin typeface="ＭＳ Ｐゴシック" panose="020B0600070205080204" pitchFamily="50" charset="-128"/>
            </a:rPr>
            <a:t>つまで選んでください。
</a:t>
          </a:r>
          <a:r>
            <a:rPr lang="en-US" altLang="ja-JP" sz="1400" b="0" i="0" u="none" strike="noStrike" baseline="0">
              <a:solidFill>
                <a:srgbClr val="FFFFFF"/>
              </a:solidFill>
              <a:latin typeface="ＭＳ Ｐゴシック" panose="020B0600070205080204" pitchFamily="50" charset="-128"/>
            </a:rPr>
            <a:t>※50</a:t>
          </a:r>
          <a:r>
            <a:rPr lang="ja-JP" altLang="en-US" sz="1400" b="0" i="0" u="none" strike="noStrike" baseline="0">
              <a:solidFill>
                <a:srgbClr val="FFFFFF"/>
              </a:solidFill>
              <a:latin typeface="ＭＳ Ｐゴシック" panose="020B0600070205080204" pitchFamily="50" charset="-128"/>
            </a:rPr>
            <a:t>代の方は、</a:t>
          </a:r>
          <a:r>
            <a:rPr lang="en-US" altLang="ja-JP" sz="1400" b="0" i="0" u="none" strike="noStrike" baseline="0">
              <a:solidFill>
                <a:srgbClr val="FFFFFF"/>
              </a:solidFill>
              <a:latin typeface="ＭＳ Ｐゴシック" panose="020B0600070205080204" pitchFamily="50" charset="-128"/>
            </a:rPr>
            <a:t>60</a:t>
          </a:r>
          <a:r>
            <a:rPr lang="ja-JP" altLang="en-US" sz="1400" b="0" i="0" u="none" strike="noStrike" baseline="0">
              <a:solidFill>
                <a:srgbClr val="FFFFFF"/>
              </a:solidFill>
              <a:latin typeface="ＭＳ Ｐゴシック" panose="020B0600070205080204" pitchFamily="50" charset="-128"/>
            </a:rPr>
            <a:t>代になった時に重視したいことをお選びください。
</a:t>
          </a:r>
          <a:r>
            <a:rPr lang="en-US" altLang="ja-JP" sz="1400" b="0" i="0" u="none" strike="noStrike" baseline="0">
              <a:solidFill>
                <a:srgbClr val="FFFFFF"/>
              </a:solidFill>
              <a:latin typeface="ＭＳ Ｐゴシック" panose="020B0600070205080204" pitchFamily="50" charset="-128"/>
            </a:rPr>
            <a:t>【50</a:t>
          </a:r>
          <a:r>
            <a:rPr lang="ja-JP" altLang="en-US" sz="1400" b="0" i="0" u="none" strike="noStrike" baseline="0">
              <a:solidFill>
                <a:srgbClr val="FFFFFF"/>
              </a:solidFill>
              <a:latin typeface="ＭＳ Ｐゴシック" panose="020B0600070205080204" pitchFamily="50" charset="-128"/>
            </a:rPr>
            <a:t>代</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xdr:from>
      <xdr:col>4</xdr:col>
      <xdr:colOff>0</xdr:colOff>
      <xdr:row>13</xdr:row>
      <xdr:rowOff>38100</xdr:rowOff>
    </xdr:from>
    <xdr:to>
      <xdr:col>15</xdr:col>
      <xdr:colOff>66675</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4"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Q23S4</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5687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798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11</xdr:col>
      <xdr:colOff>1778000</xdr:colOff>
      <xdr:row>7</xdr:row>
      <xdr:rowOff>79374</xdr:rowOff>
    </xdr:to>
    <xdr:sp macro="" textlink="">
      <xdr:nvSpPr>
        <xdr:cNvPr id="2" name="ACtitle"/>
        <xdr:cNvSpPr>
          <a:spLocks noChangeArrowheads="1"/>
        </xdr:cNvSpPr>
      </xdr:nvSpPr>
      <xdr:spPr bwMode="auto">
        <a:xfrm>
          <a:off x="533400" y="647699"/>
          <a:ext cx="7874000" cy="8509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あなたはこれまでに、失業や育児、病気、留学、勉強などで無職の期間（</a:t>
          </a:r>
          <a:r>
            <a:rPr lang="en-US" altLang="ja-JP" sz="1400" b="0" i="0" u="none" strike="noStrike" baseline="0">
              <a:solidFill>
                <a:srgbClr val="FFFFFF"/>
              </a:solidFill>
              <a:latin typeface="ＭＳ Ｐゴシック" panose="020B0600070205080204" pitchFamily="50" charset="-128"/>
            </a:rPr>
            <a:t>1</a:t>
          </a:r>
          <a:r>
            <a:rPr lang="ja-JP" altLang="en-US" sz="1400" b="0" i="0" u="none" strike="noStrike" baseline="0">
              <a:solidFill>
                <a:srgbClr val="FFFFFF"/>
              </a:solidFill>
              <a:latin typeface="ＭＳ Ｐゴシック" panose="020B0600070205080204" pitchFamily="50" charset="-128"/>
            </a:rPr>
            <a:t>年以上）がありましたか。
（育児休業や介護休業は含みません）</a:t>
          </a:r>
        </a:p>
      </xdr:txBody>
    </xdr:sp>
    <xdr:clientData/>
  </xdr:twoCellAnchor>
  <xdr:twoCellAnchor>
    <xdr:from>
      <xdr:col>4</xdr:col>
      <xdr:colOff>0</xdr:colOff>
      <xdr:row>13</xdr:row>
      <xdr:rowOff>38100</xdr:rowOff>
    </xdr:from>
    <xdr:to>
      <xdr:col>7</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Q10</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5306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417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13</xdr:col>
      <xdr:colOff>282576</xdr:colOff>
      <xdr:row>27</xdr:row>
      <xdr:rowOff>1</xdr:rowOff>
    </xdr:from>
    <xdr:to>
      <xdr:col>24</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297657</xdr:colOff>
      <xdr:row>38</xdr:row>
      <xdr:rowOff>107156</xdr:rowOff>
    </xdr:from>
    <xdr:to>
      <xdr:col>10</xdr:col>
      <xdr:colOff>0</xdr:colOff>
      <xdr:row>44</xdr:row>
      <xdr:rowOff>166687</xdr:rowOff>
    </xdr:to>
    <xdr:graphicFrame macro="">
      <xdr:nvGraphicFramePr>
        <xdr:cNvPr id="33" name="グラフ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10</xdr:col>
      <xdr:colOff>427037</xdr:colOff>
      <xdr:row>9</xdr:row>
      <xdr:rowOff>79374</xdr:rowOff>
    </xdr:to>
    <xdr:sp macro="" textlink="">
      <xdr:nvSpPr>
        <xdr:cNvPr id="2" name="ACtitle"/>
        <xdr:cNvSpPr>
          <a:spLocks noChangeArrowheads="1"/>
        </xdr:cNvSpPr>
      </xdr:nvSpPr>
      <xdr:spPr bwMode="auto">
        <a:xfrm>
          <a:off x="533399" y="571499"/>
          <a:ext cx="6223000" cy="13081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Q23 </a:t>
          </a:r>
          <a:r>
            <a:rPr lang="ja-JP" altLang="en-US" sz="1400" b="0" i="0" u="none" strike="noStrike" baseline="0">
              <a:solidFill>
                <a:srgbClr val="FFFFFF"/>
              </a:solidFill>
              <a:latin typeface="ＭＳ Ｐゴシック" panose="020B0600070205080204" pitchFamily="50" charset="-128"/>
            </a:rPr>
            <a:t>あなたは、仕事をする上で主に何を重視してきましたか。
各年代ごとに</a:t>
          </a:r>
          <a:r>
            <a:rPr lang="en-US" altLang="ja-JP" sz="1400" b="0" i="0" u="none" strike="noStrike" baseline="0">
              <a:solidFill>
                <a:srgbClr val="FFFFFF"/>
              </a:solidFill>
              <a:latin typeface="ＭＳ Ｐゴシック" panose="020B0600070205080204" pitchFamily="50" charset="-128"/>
            </a:rPr>
            <a:t>3</a:t>
          </a:r>
          <a:r>
            <a:rPr lang="ja-JP" altLang="en-US" sz="1400" b="0" i="0" u="none" strike="noStrike" baseline="0">
              <a:solidFill>
                <a:srgbClr val="FFFFFF"/>
              </a:solidFill>
              <a:latin typeface="ＭＳ Ｐゴシック" panose="020B0600070205080204" pitchFamily="50" charset="-128"/>
            </a:rPr>
            <a:t>つまで選んでください。
</a:t>
          </a:r>
          <a:r>
            <a:rPr lang="en-US" altLang="ja-JP" sz="1400" b="0" i="0" u="none" strike="noStrike" baseline="0">
              <a:solidFill>
                <a:srgbClr val="FFFFFF"/>
              </a:solidFill>
              <a:latin typeface="ＭＳ Ｐゴシック" panose="020B0600070205080204" pitchFamily="50" charset="-128"/>
            </a:rPr>
            <a:t>※50</a:t>
          </a:r>
          <a:r>
            <a:rPr lang="ja-JP" altLang="en-US" sz="1400" b="0" i="0" u="none" strike="noStrike" baseline="0">
              <a:solidFill>
                <a:srgbClr val="FFFFFF"/>
              </a:solidFill>
              <a:latin typeface="ＭＳ Ｐゴシック" panose="020B0600070205080204" pitchFamily="50" charset="-128"/>
            </a:rPr>
            <a:t>代の方は、</a:t>
          </a:r>
          <a:r>
            <a:rPr lang="en-US" altLang="ja-JP" sz="1400" b="0" i="0" u="none" strike="noStrike" baseline="0">
              <a:solidFill>
                <a:srgbClr val="FFFFFF"/>
              </a:solidFill>
              <a:latin typeface="ＭＳ Ｐゴシック" panose="020B0600070205080204" pitchFamily="50" charset="-128"/>
            </a:rPr>
            <a:t>60</a:t>
          </a:r>
          <a:r>
            <a:rPr lang="ja-JP" altLang="en-US" sz="1400" b="0" i="0" u="none" strike="noStrike" baseline="0">
              <a:solidFill>
                <a:srgbClr val="FFFFFF"/>
              </a:solidFill>
              <a:latin typeface="ＭＳ Ｐゴシック" panose="020B0600070205080204" pitchFamily="50" charset="-128"/>
            </a:rPr>
            <a:t>代になった時に重視したいことをお選びください。
</a:t>
          </a:r>
          <a:r>
            <a:rPr lang="en-US" altLang="ja-JP" sz="1400" b="0" i="0" u="none" strike="noStrike" baseline="0">
              <a:solidFill>
                <a:srgbClr val="FFFFFF"/>
              </a:solidFill>
              <a:latin typeface="ＭＳ Ｐゴシック" panose="020B0600070205080204" pitchFamily="50" charset="-128"/>
            </a:rPr>
            <a:t>【60</a:t>
          </a:r>
          <a:r>
            <a:rPr lang="ja-JP" altLang="en-US" sz="1400" b="0" i="0" u="none" strike="noStrike" baseline="0">
              <a:solidFill>
                <a:srgbClr val="FFFFFF"/>
              </a:solidFill>
              <a:latin typeface="ＭＳ Ｐゴシック" panose="020B0600070205080204" pitchFamily="50" charset="-128"/>
            </a:rPr>
            <a:t>代</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xdr:from>
      <xdr:col>4</xdr:col>
      <xdr:colOff>0</xdr:colOff>
      <xdr:row>13</xdr:row>
      <xdr:rowOff>38100</xdr:rowOff>
    </xdr:from>
    <xdr:to>
      <xdr:col>15</xdr:col>
      <xdr:colOff>66675</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4"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Q23S5</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5687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798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11</xdr:col>
      <xdr:colOff>154781</xdr:colOff>
      <xdr:row>6</xdr:row>
      <xdr:rowOff>41274</xdr:rowOff>
    </xdr:to>
    <xdr:sp macro="" textlink="">
      <xdr:nvSpPr>
        <xdr:cNvPr id="2" name="ACtitle"/>
        <xdr:cNvSpPr>
          <a:spLocks noChangeArrowheads="1"/>
        </xdr:cNvSpPr>
      </xdr:nvSpPr>
      <xdr:spPr bwMode="auto">
        <a:xfrm>
          <a:off x="533400" y="647699"/>
          <a:ext cx="6488906"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あなたはこれまで将来的な目標を定め計画的にキャリアを考えてきましたか。</a:t>
          </a: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Q24</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130175</xdr:rowOff>
    </xdr:from>
    <xdr:to>
      <xdr:col>2</xdr:col>
      <xdr:colOff>757237</xdr:colOff>
      <xdr:row>27</xdr:row>
      <xdr:rowOff>958850</xdr:rowOff>
    </xdr:to>
    <xdr:grpSp>
      <xdr:nvGrpSpPr>
        <xdr:cNvPr id="5" name="Obj_Diff_P2M2"/>
        <xdr:cNvGrpSpPr>
          <a:grpSpLocks/>
        </xdr:cNvGrpSpPr>
      </xdr:nvGrpSpPr>
      <xdr:grpSpPr bwMode="auto">
        <a:xfrm>
          <a:off x="571500" y="4216400"/>
          <a:ext cx="1252537" cy="828675"/>
          <a:chOff x="168" y="135"/>
          <a:chExt cx="132" cy="87"/>
        </a:xfrm>
      </xdr:grpSpPr>
      <xdr:sp macro="" textlink="">
        <xdr:nvSpPr>
          <xdr:cNvPr id="6"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7"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9"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0"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1"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2"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3"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4"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5"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6"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7"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8"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9"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1"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2"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23</xdr:row>
      <xdr:rowOff>3175</xdr:rowOff>
    </xdr:from>
    <xdr:to>
      <xdr:col>2</xdr:col>
      <xdr:colOff>757237</xdr:colOff>
      <xdr:row>27</xdr:row>
      <xdr:rowOff>69850</xdr:rowOff>
    </xdr:to>
    <xdr:grpSp>
      <xdr:nvGrpSpPr>
        <xdr:cNvPr id="23" name="Obj_Diff_All"/>
        <xdr:cNvGrpSpPr>
          <a:grpSpLocks/>
        </xdr:cNvGrpSpPr>
      </xdr:nvGrpSpPr>
      <xdr:grpSpPr bwMode="auto">
        <a:xfrm>
          <a:off x="571500" y="3327400"/>
          <a:ext cx="1252537" cy="828675"/>
          <a:chOff x="168" y="315"/>
          <a:chExt cx="132" cy="87"/>
        </a:xfrm>
      </xdr:grpSpPr>
      <xdr:sp macro="" textlink="">
        <xdr:nvSpPr>
          <xdr:cNvPr id="24"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5"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6"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7"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21</xdr:row>
      <xdr:rowOff>142875</xdr:rowOff>
    </xdr:from>
    <xdr:to>
      <xdr:col>2</xdr:col>
      <xdr:colOff>728662</xdr:colOff>
      <xdr:row>22</xdr:row>
      <xdr:rowOff>123825</xdr:rowOff>
    </xdr:to>
    <xdr:sp macro="" textlink="">
      <xdr:nvSpPr>
        <xdr:cNvPr id="28" name="Obj_Attention_Txt"/>
        <xdr:cNvSpPr txBox="1">
          <a:spLocks noChangeArrowheads="1"/>
        </xdr:cNvSpPr>
      </xdr:nvSpPr>
      <xdr:spPr bwMode="auto">
        <a:xfrm>
          <a:off x="571500" y="30861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29" name="グラフ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282576</xdr:colOff>
      <xdr:row>30</xdr:row>
      <xdr:rowOff>254000</xdr:rowOff>
    </xdr:from>
    <xdr:to>
      <xdr:col>26</xdr:col>
      <xdr:colOff>127001</xdr:colOff>
      <xdr:row>35</xdr:row>
      <xdr:rowOff>254000</xdr:rowOff>
    </xdr:to>
    <xdr:graphicFrame macro="">
      <xdr:nvGraphicFramePr>
        <xdr:cNvPr id="30" name="グラフ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282576</xdr:colOff>
      <xdr:row>33</xdr:row>
      <xdr:rowOff>254000</xdr:rowOff>
    </xdr:from>
    <xdr:to>
      <xdr:col>26</xdr:col>
      <xdr:colOff>127001</xdr:colOff>
      <xdr:row>38</xdr:row>
      <xdr:rowOff>254000</xdr:rowOff>
    </xdr:to>
    <xdr:graphicFrame macro="">
      <xdr:nvGraphicFramePr>
        <xdr:cNvPr id="31" name="グラフ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533399</xdr:colOff>
      <xdr:row>45</xdr:row>
      <xdr:rowOff>1</xdr:rowOff>
    </xdr:from>
    <xdr:to>
      <xdr:col>11</xdr:col>
      <xdr:colOff>114300</xdr:colOff>
      <xdr:row>54</xdr:row>
      <xdr:rowOff>161925</xdr:rowOff>
    </xdr:to>
    <xdr:graphicFrame macro="">
      <xdr:nvGraphicFramePr>
        <xdr:cNvPr id="32" name="グラフ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11</xdr:col>
      <xdr:colOff>154781</xdr:colOff>
      <xdr:row>6</xdr:row>
      <xdr:rowOff>41274</xdr:rowOff>
    </xdr:to>
    <xdr:sp macro="" textlink="">
      <xdr:nvSpPr>
        <xdr:cNvPr id="2" name="ACtitle"/>
        <xdr:cNvSpPr>
          <a:spLocks noChangeArrowheads="1"/>
        </xdr:cNvSpPr>
      </xdr:nvSpPr>
      <xdr:spPr bwMode="auto">
        <a:xfrm>
          <a:off x="533400" y="647699"/>
          <a:ext cx="6488906"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あなたはこれまで将来的な目標を定め計画的にキャリアを考えてきましたか。</a:t>
          </a: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Q24</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5" name="Obj_Diff_P2M2"/>
        <xdr:cNvGrpSpPr>
          <a:grpSpLocks/>
        </xdr:cNvGrpSpPr>
      </xdr:nvGrpSpPr>
      <xdr:grpSpPr bwMode="auto">
        <a:xfrm>
          <a:off x="573881" y="4925219"/>
          <a:ext cx="1254919" cy="828675"/>
          <a:chOff x="168" y="135"/>
          <a:chExt cx="132" cy="87"/>
        </a:xfrm>
      </xdr:grpSpPr>
      <xdr:sp macro="" textlink="">
        <xdr:nvSpPr>
          <xdr:cNvPr id="6"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7"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9"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0"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1"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2"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3"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4"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5"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6"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7"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8"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9"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1"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2"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3" name="Obj_Diff_All"/>
        <xdr:cNvGrpSpPr>
          <a:grpSpLocks/>
        </xdr:cNvGrpSpPr>
      </xdr:nvGrpSpPr>
      <xdr:grpSpPr bwMode="auto">
        <a:xfrm>
          <a:off x="573881" y="4036219"/>
          <a:ext cx="1254919" cy="828675"/>
          <a:chOff x="168" y="315"/>
          <a:chExt cx="132" cy="87"/>
        </a:xfrm>
      </xdr:grpSpPr>
      <xdr:sp macro="" textlink="">
        <xdr:nvSpPr>
          <xdr:cNvPr id="24"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5"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6"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7"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8" name="Obj_Attention_Txt"/>
        <xdr:cNvSpPr txBox="1">
          <a:spLocks noChangeArrowheads="1"/>
        </xdr:cNvSpPr>
      </xdr:nvSpPr>
      <xdr:spPr bwMode="auto">
        <a:xfrm>
          <a:off x="571500" y="3797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26</xdr:row>
      <xdr:rowOff>166688</xdr:rowOff>
    </xdr:from>
    <xdr:to>
      <xdr:col>26</xdr:col>
      <xdr:colOff>127001</xdr:colOff>
      <xdr:row>31</xdr:row>
      <xdr:rowOff>230188</xdr:rowOff>
    </xdr:to>
    <xdr:graphicFrame macro="">
      <xdr:nvGraphicFramePr>
        <xdr:cNvPr id="29" name="グラフ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345281</xdr:colOff>
      <xdr:row>33</xdr:row>
      <xdr:rowOff>35718</xdr:rowOff>
    </xdr:from>
    <xdr:to>
      <xdr:col>12</xdr:col>
      <xdr:colOff>154780</xdr:colOff>
      <xdr:row>38</xdr:row>
      <xdr:rowOff>238123</xdr:rowOff>
    </xdr:to>
    <xdr:graphicFrame macro="">
      <xdr:nvGraphicFramePr>
        <xdr:cNvPr id="30" name="グラフ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15</xdr:col>
      <xdr:colOff>231775</xdr:colOff>
      <xdr:row>6</xdr:row>
      <xdr:rowOff>41274</xdr:rowOff>
    </xdr:to>
    <xdr:sp macro="" textlink="">
      <xdr:nvSpPr>
        <xdr:cNvPr id="2" name="ACtitle"/>
        <xdr:cNvSpPr>
          <a:spLocks noChangeArrowheads="1"/>
        </xdr:cNvSpPr>
      </xdr:nvSpPr>
      <xdr:spPr bwMode="auto">
        <a:xfrm>
          <a:off x="533400" y="647699"/>
          <a:ext cx="9661525"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仕事を始めてから現在の仕事まで、前の仕事が次の仕事に役立っている</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キャリアがつながっている</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とどの程度思っていましたか。</a:t>
          </a: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Q25</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130175</xdr:rowOff>
    </xdr:from>
    <xdr:to>
      <xdr:col>2</xdr:col>
      <xdr:colOff>757237</xdr:colOff>
      <xdr:row>27</xdr:row>
      <xdr:rowOff>958850</xdr:rowOff>
    </xdr:to>
    <xdr:grpSp>
      <xdr:nvGrpSpPr>
        <xdr:cNvPr id="5" name="Obj_Diff_P2M2"/>
        <xdr:cNvGrpSpPr>
          <a:grpSpLocks/>
        </xdr:cNvGrpSpPr>
      </xdr:nvGrpSpPr>
      <xdr:grpSpPr bwMode="auto">
        <a:xfrm>
          <a:off x="571500" y="4216400"/>
          <a:ext cx="1252537" cy="828675"/>
          <a:chOff x="168" y="135"/>
          <a:chExt cx="132" cy="87"/>
        </a:xfrm>
      </xdr:grpSpPr>
      <xdr:sp macro="" textlink="">
        <xdr:nvSpPr>
          <xdr:cNvPr id="6"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7"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9"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0"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1"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2"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3"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4"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5"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6"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7"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8"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9"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1"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2"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23</xdr:row>
      <xdr:rowOff>3175</xdr:rowOff>
    </xdr:from>
    <xdr:to>
      <xdr:col>2</xdr:col>
      <xdr:colOff>757237</xdr:colOff>
      <xdr:row>27</xdr:row>
      <xdr:rowOff>69850</xdr:rowOff>
    </xdr:to>
    <xdr:grpSp>
      <xdr:nvGrpSpPr>
        <xdr:cNvPr id="23" name="Obj_Diff_All"/>
        <xdr:cNvGrpSpPr>
          <a:grpSpLocks/>
        </xdr:cNvGrpSpPr>
      </xdr:nvGrpSpPr>
      <xdr:grpSpPr bwMode="auto">
        <a:xfrm>
          <a:off x="571500" y="3327400"/>
          <a:ext cx="1252537" cy="828675"/>
          <a:chOff x="168" y="315"/>
          <a:chExt cx="132" cy="87"/>
        </a:xfrm>
      </xdr:grpSpPr>
      <xdr:sp macro="" textlink="">
        <xdr:nvSpPr>
          <xdr:cNvPr id="24"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5"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6"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7"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21</xdr:row>
      <xdr:rowOff>142875</xdr:rowOff>
    </xdr:from>
    <xdr:to>
      <xdr:col>2</xdr:col>
      <xdr:colOff>728662</xdr:colOff>
      <xdr:row>22</xdr:row>
      <xdr:rowOff>123825</xdr:rowOff>
    </xdr:to>
    <xdr:sp macro="" textlink="">
      <xdr:nvSpPr>
        <xdr:cNvPr id="28" name="Obj_Attention_Txt"/>
        <xdr:cNvSpPr txBox="1">
          <a:spLocks noChangeArrowheads="1"/>
        </xdr:cNvSpPr>
      </xdr:nvSpPr>
      <xdr:spPr bwMode="auto">
        <a:xfrm>
          <a:off x="571500" y="30861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29" name="グラフ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282576</xdr:colOff>
      <xdr:row>30</xdr:row>
      <xdr:rowOff>254000</xdr:rowOff>
    </xdr:from>
    <xdr:to>
      <xdr:col>26</xdr:col>
      <xdr:colOff>127001</xdr:colOff>
      <xdr:row>35</xdr:row>
      <xdr:rowOff>254000</xdr:rowOff>
    </xdr:to>
    <xdr:graphicFrame macro="">
      <xdr:nvGraphicFramePr>
        <xdr:cNvPr id="30" name="グラフ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282576</xdr:colOff>
      <xdr:row>33</xdr:row>
      <xdr:rowOff>254000</xdr:rowOff>
    </xdr:from>
    <xdr:to>
      <xdr:col>26</xdr:col>
      <xdr:colOff>127001</xdr:colOff>
      <xdr:row>38</xdr:row>
      <xdr:rowOff>254000</xdr:rowOff>
    </xdr:to>
    <xdr:graphicFrame macro="">
      <xdr:nvGraphicFramePr>
        <xdr:cNvPr id="31" name="グラフ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0</xdr:colOff>
      <xdr:row>48</xdr:row>
      <xdr:rowOff>0</xdr:rowOff>
    </xdr:from>
    <xdr:to>
      <xdr:col>13</xdr:col>
      <xdr:colOff>1113750</xdr:colOff>
      <xdr:row>57</xdr:row>
      <xdr:rowOff>114299</xdr:rowOff>
    </xdr:to>
    <xdr:graphicFrame macro="">
      <xdr:nvGraphicFramePr>
        <xdr:cNvPr id="32" name="グラフ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15</xdr:col>
      <xdr:colOff>231775</xdr:colOff>
      <xdr:row>6</xdr:row>
      <xdr:rowOff>41274</xdr:rowOff>
    </xdr:to>
    <xdr:sp macro="" textlink="">
      <xdr:nvSpPr>
        <xdr:cNvPr id="2" name="ACtitle"/>
        <xdr:cNvSpPr>
          <a:spLocks noChangeArrowheads="1"/>
        </xdr:cNvSpPr>
      </xdr:nvSpPr>
      <xdr:spPr bwMode="auto">
        <a:xfrm>
          <a:off x="533400" y="647699"/>
          <a:ext cx="9661525"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仕事を始めてから現在の仕事まで、前の仕事が次の仕事に役立っている</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キャリアがつながっている</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とどの程度思っていましたか。</a:t>
          </a: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Q25</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130175</xdr:rowOff>
    </xdr:from>
    <xdr:to>
      <xdr:col>2</xdr:col>
      <xdr:colOff>757237</xdr:colOff>
      <xdr:row>27</xdr:row>
      <xdr:rowOff>958850</xdr:rowOff>
    </xdr:to>
    <xdr:grpSp>
      <xdr:nvGrpSpPr>
        <xdr:cNvPr id="5" name="Obj_Diff_P2M2"/>
        <xdr:cNvGrpSpPr>
          <a:grpSpLocks/>
        </xdr:cNvGrpSpPr>
      </xdr:nvGrpSpPr>
      <xdr:grpSpPr bwMode="auto">
        <a:xfrm>
          <a:off x="571500" y="4216400"/>
          <a:ext cx="1252537" cy="828675"/>
          <a:chOff x="168" y="135"/>
          <a:chExt cx="132" cy="87"/>
        </a:xfrm>
      </xdr:grpSpPr>
      <xdr:sp macro="" textlink="">
        <xdr:nvSpPr>
          <xdr:cNvPr id="6"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7"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9"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0"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1"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2"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3"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4"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5"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6"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7"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8"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9"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1"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2"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23</xdr:row>
      <xdr:rowOff>3175</xdr:rowOff>
    </xdr:from>
    <xdr:to>
      <xdr:col>2</xdr:col>
      <xdr:colOff>757237</xdr:colOff>
      <xdr:row>27</xdr:row>
      <xdr:rowOff>69850</xdr:rowOff>
    </xdr:to>
    <xdr:grpSp>
      <xdr:nvGrpSpPr>
        <xdr:cNvPr id="23" name="Obj_Diff_All"/>
        <xdr:cNvGrpSpPr>
          <a:grpSpLocks/>
        </xdr:cNvGrpSpPr>
      </xdr:nvGrpSpPr>
      <xdr:grpSpPr bwMode="auto">
        <a:xfrm>
          <a:off x="571500" y="3327400"/>
          <a:ext cx="1252537" cy="828675"/>
          <a:chOff x="168" y="315"/>
          <a:chExt cx="132" cy="87"/>
        </a:xfrm>
      </xdr:grpSpPr>
      <xdr:sp macro="" textlink="">
        <xdr:nvSpPr>
          <xdr:cNvPr id="24"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5"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6"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7"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21</xdr:row>
      <xdr:rowOff>142875</xdr:rowOff>
    </xdr:from>
    <xdr:to>
      <xdr:col>2</xdr:col>
      <xdr:colOff>728662</xdr:colOff>
      <xdr:row>22</xdr:row>
      <xdr:rowOff>123825</xdr:rowOff>
    </xdr:to>
    <xdr:sp macro="" textlink="">
      <xdr:nvSpPr>
        <xdr:cNvPr id="28" name="Obj_Attention_Txt"/>
        <xdr:cNvSpPr txBox="1">
          <a:spLocks noChangeArrowheads="1"/>
        </xdr:cNvSpPr>
      </xdr:nvSpPr>
      <xdr:spPr bwMode="auto">
        <a:xfrm>
          <a:off x="571500" y="30861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29" name="グラフ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282576</xdr:colOff>
      <xdr:row>30</xdr:row>
      <xdr:rowOff>254000</xdr:rowOff>
    </xdr:from>
    <xdr:to>
      <xdr:col>26</xdr:col>
      <xdr:colOff>127001</xdr:colOff>
      <xdr:row>35</xdr:row>
      <xdr:rowOff>254000</xdr:rowOff>
    </xdr:to>
    <xdr:graphicFrame macro="">
      <xdr:nvGraphicFramePr>
        <xdr:cNvPr id="30" name="グラフ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282576</xdr:colOff>
      <xdr:row>33</xdr:row>
      <xdr:rowOff>254000</xdr:rowOff>
    </xdr:from>
    <xdr:to>
      <xdr:col>26</xdr:col>
      <xdr:colOff>127001</xdr:colOff>
      <xdr:row>38</xdr:row>
      <xdr:rowOff>254000</xdr:rowOff>
    </xdr:to>
    <xdr:graphicFrame macro="">
      <xdr:nvGraphicFramePr>
        <xdr:cNvPr id="31" name="グラフ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45</xdr:row>
      <xdr:rowOff>0</xdr:rowOff>
    </xdr:from>
    <xdr:to>
      <xdr:col>10</xdr:col>
      <xdr:colOff>504825</xdr:colOff>
      <xdr:row>54</xdr:row>
      <xdr:rowOff>57150</xdr:rowOff>
    </xdr:to>
    <xdr:graphicFrame macro="">
      <xdr:nvGraphicFramePr>
        <xdr:cNvPr id="32" name="グラフ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14</xdr:col>
      <xdr:colOff>667120</xdr:colOff>
      <xdr:row>6</xdr:row>
      <xdr:rowOff>41274</xdr:rowOff>
    </xdr:to>
    <xdr:sp macro="" textlink="">
      <xdr:nvSpPr>
        <xdr:cNvPr id="2" name="ACtitle"/>
        <xdr:cNvSpPr>
          <a:spLocks noChangeArrowheads="1"/>
        </xdr:cNvSpPr>
      </xdr:nvSpPr>
      <xdr:spPr bwMode="auto">
        <a:xfrm>
          <a:off x="533400" y="647699"/>
          <a:ext cx="967777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仕事を始めてから現在の仕事まで、前の仕事が次の仕事に役立っている</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キャリアがつながっている</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とどの程度思っていましたか。</a:t>
          </a:r>
        </a:p>
      </xdr:txBody>
    </xdr:sp>
    <xdr:clientData/>
  </xdr:twoCellAnchor>
  <xdr:twoCellAnchor>
    <xdr:from>
      <xdr:col>5</xdr:col>
      <xdr:colOff>0</xdr:colOff>
      <xdr:row>13</xdr:row>
      <xdr:rowOff>38100</xdr:rowOff>
    </xdr:from>
    <xdr:to>
      <xdr:col>10</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Q25</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26</xdr:row>
      <xdr:rowOff>92075</xdr:rowOff>
    </xdr:from>
    <xdr:to>
      <xdr:col>2</xdr:col>
      <xdr:colOff>757237</xdr:colOff>
      <xdr:row>27</xdr:row>
      <xdr:rowOff>730250</xdr:rowOff>
    </xdr:to>
    <xdr:grpSp>
      <xdr:nvGrpSpPr>
        <xdr:cNvPr id="5" name="Obj_Diff_P2M2"/>
        <xdr:cNvGrpSpPr>
          <a:grpSpLocks/>
        </xdr:cNvGrpSpPr>
      </xdr:nvGrpSpPr>
      <xdr:grpSpPr bwMode="auto">
        <a:xfrm>
          <a:off x="571500" y="3987800"/>
          <a:ext cx="1252537" cy="828675"/>
          <a:chOff x="168" y="135"/>
          <a:chExt cx="132" cy="87"/>
        </a:xfrm>
      </xdr:grpSpPr>
      <xdr:sp macro="" textlink="">
        <xdr:nvSpPr>
          <xdr:cNvPr id="6"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7"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9"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0"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1"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2"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3"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4"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5"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6"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7"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8"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9"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1"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2"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21</xdr:row>
      <xdr:rowOff>155575</xdr:rowOff>
    </xdr:from>
    <xdr:to>
      <xdr:col>2</xdr:col>
      <xdr:colOff>757237</xdr:colOff>
      <xdr:row>26</xdr:row>
      <xdr:rowOff>31750</xdr:rowOff>
    </xdr:to>
    <xdr:grpSp>
      <xdr:nvGrpSpPr>
        <xdr:cNvPr id="23" name="Obj_Diff_All"/>
        <xdr:cNvGrpSpPr>
          <a:grpSpLocks/>
        </xdr:cNvGrpSpPr>
      </xdr:nvGrpSpPr>
      <xdr:grpSpPr bwMode="auto">
        <a:xfrm>
          <a:off x="571500" y="3098800"/>
          <a:ext cx="1252537" cy="828675"/>
          <a:chOff x="168" y="315"/>
          <a:chExt cx="132" cy="87"/>
        </a:xfrm>
      </xdr:grpSpPr>
      <xdr:sp macro="" textlink="">
        <xdr:nvSpPr>
          <xdr:cNvPr id="24"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5"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6"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7"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20</xdr:row>
      <xdr:rowOff>104775</xdr:rowOff>
    </xdr:from>
    <xdr:to>
      <xdr:col>2</xdr:col>
      <xdr:colOff>728662</xdr:colOff>
      <xdr:row>21</xdr:row>
      <xdr:rowOff>85725</xdr:rowOff>
    </xdr:to>
    <xdr:sp macro="" textlink="">
      <xdr:nvSpPr>
        <xdr:cNvPr id="28" name="Obj_Attention_Txt"/>
        <xdr:cNvSpPr txBox="1">
          <a:spLocks noChangeArrowheads="1"/>
        </xdr:cNvSpPr>
      </xdr:nvSpPr>
      <xdr:spPr bwMode="auto">
        <a:xfrm>
          <a:off x="571500" y="28575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16</xdr:col>
      <xdr:colOff>282576</xdr:colOff>
      <xdr:row>27</xdr:row>
      <xdr:rowOff>1</xdr:rowOff>
    </xdr:from>
    <xdr:to>
      <xdr:col>27</xdr:col>
      <xdr:colOff>127001</xdr:colOff>
      <xdr:row>33</xdr:row>
      <xdr:rowOff>254001</xdr:rowOff>
    </xdr:to>
    <xdr:graphicFrame macro="">
      <xdr:nvGraphicFramePr>
        <xdr:cNvPr id="29" name="グラフ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282576</xdr:colOff>
      <xdr:row>31</xdr:row>
      <xdr:rowOff>254000</xdr:rowOff>
    </xdr:from>
    <xdr:to>
      <xdr:col>27</xdr:col>
      <xdr:colOff>127001</xdr:colOff>
      <xdr:row>37</xdr:row>
      <xdr:rowOff>254000</xdr:rowOff>
    </xdr:to>
    <xdr:graphicFrame macro="">
      <xdr:nvGraphicFramePr>
        <xdr:cNvPr id="30" name="グラフ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282576</xdr:colOff>
      <xdr:row>35</xdr:row>
      <xdr:rowOff>254000</xdr:rowOff>
    </xdr:from>
    <xdr:to>
      <xdr:col>27</xdr:col>
      <xdr:colOff>127001</xdr:colOff>
      <xdr:row>41</xdr:row>
      <xdr:rowOff>254000</xdr:rowOff>
    </xdr:to>
    <xdr:graphicFrame macro="">
      <xdr:nvGraphicFramePr>
        <xdr:cNvPr id="31" name="グラフ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259043</xdr:colOff>
      <xdr:row>49</xdr:row>
      <xdr:rowOff>36139</xdr:rowOff>
    </xdr:from>
    <xdr:to>
      <xdr:col>11</xdr:col>
      <xdr:colOff>446368</xdr:colOff>
      <xdr:row>60</xdr:row>
      <xdr:rowOff>47625</xdr:rowOff>
    </xdr:to>
    <xdr:graphicFrame macro="">
      <xdr:nvGraphicFramePr>
        <xdr:cNvPr id="32" name="グラフ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16</xdr:col>
      <xdr:colOff>579437</xdr:colOff>
      <xdr:row>9</xdr:row>
      <xdr:rowOff>79374</xdr:rowOff>
    </xdr:to>
    <xdr:sp macro="" textlink="">
      <xdr:nvSpPr>
        <xdr:cNvPr id="2" name="ACtitle"/>
        <xdr:cNvSpPr>
          <a:spLocks noChangeArrowheads="1"/>
        </xdr:cNvSpPr>
      </xdr:nvSpPr>
      <xdr:spPr bwMode="auto">
        <a:xfrm>
          <a:off x="533399" y="571499"/>
          <a:ext cx="9656763" cy="13081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Q26 </a:t>
          </a:r>
          <a:r>
            <a:rPr lang="ja-JP" altLang="en-US" sz="1400" b="0" i="0" u="none" strike="noStrike" baseline="0">
              <a:solidFill>
                <a:srgbClr val="FFFFFF"/>
              </a:solidFill>
              <a:latin typeface="ＭＳ Ｐゴシック" panose="020B0600070205080204" pitchFamily="50" charset="-128"/>
            </a:rPr>
            <a:t>あなたが仕事を辞めなかった主な理由は何ですか。定年を経験している方は定年まで仕事を辞めなかった理由はなんですか。
当てはまるものをすべて選んでください。
＊無職の期間がある方は、復職後仕事を辞めなかった理由をお答えください。
</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仕事を辞めなかった理由</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editAs="oneCell">
    <xdr:from>
      <xdr:col>0</xdr:col>
      <xdr:colOff>66675</xdr:colOff>
      <xdr:row>0</xdr:row>
      <xdr:rowOff>228600</xdr:rowOff>
    </xdr:from>
    <xdr:to>
      <xdr:col>3</xdr:col>
      <xdr:colOff>261938</xdr:colOff>
      <xdr:row>2</xdr:row>
      <xdr:rowOff>171450</xdr:rowOff>
    </xdr:to>
    <xdr:sp macro="" textlink="">
      <xdr:nvSpPr>
        <xdr:cNvPr id="3" name="ACitem"/>
        <xdr:cNvSpPr>
          <a:spLocks noChangeArrowheads="1"/>
        </xdr:cNvSpPr>
      </xdr:nvSpPr>
      <xdr:spPr bwMode="auto">
        <a:xfrm>
          <a:off x="66675" y="228600"/>
          <a:ext cx="1338263"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Q26S1</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21</xdr:row>
      <xdr:rowOff>15875</xdr:rowOff>
    </xdr:from>
    <xdr:to>
      <xdr:col>3</xdr:col>
      <xdr:colOff>657225</xdr:colOff>
      <xdr:row>21</xdr:row>
      <xdr:rowOff>187325</xdr:rowOff>
    </xdr:to>
    <xdr:sp macro="" textlink="">
      <xdr:nvSpPr>
        <xdr:cNvPr id="4" name="Obj_Attention_Txt"/>
        <xdr:cNvSpPr txBox="1">
          <a:spLocks noChangeArrowheads="1"/>
        </xdr:cNvSpPr>
      </xdr:nvSpPr>
      <xdr:spPr bwMode="auto">
        <a:xfrm>
          <a:off x="571500" y="3721100"/>
          <a:ext cx="1228725"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16</xdr:col>
      <xdr:colOff>1234280</xdr:colOff>
      <xdr:row>9</xdr:row>
      <xdr:rowOff>79374</xdr:rowOff>
    </xdr:to>
    <xdr:sp macro="" textlink="">
      <xdr:nvSpPr>
        <xdr:cNvPr id="2" name="ACtitle"/>
        <xdr:cNvSpPr>
          <a:spLocks noChangeArrowheads="1"/>
        </xdr:cNvSpPr>
      </xdr:nvSpPr>
      <xdr:spPr bwMode="auto">
        <a:xfrm>
          <a:off x="533399" y="571499"/>
          <a:ext cx="9652000" cy="13081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Q26 </a:t>
          </a:r>
          <a:r>
            <a:rPr lang="ja-JP" altLang="en-US" sz="1400" b="0" i="0" u="none" strike="noStrike" baseline="0">
              <a:solidFill>
                <a:srgbClr val="FFFFFF"/>
              </a:solidFill>
              <a:latin typeface="ＭＳ Ｐゴシック" panose="020B0600070205080204" pitchFamily="50" charset="-128"/>
            </a:rPr>
            <a:t>あなたが仕事を辞めなかった主な理由は何ですか。定年を経験している方は定年まで仕事を辞めなかった理由はなんですか。
当てはまるものをすべて選んでください。
＊無職の期間がある方は、復職後仕事を辞めなかった理由をお答えください。
</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仕事を辞めなかった理由</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xdr:from>
      <xdr:col>4</xdr:col>
      <xdr:colOff>0</xdr:colOff>
      <xdr:row>13</xdr:row>
      <xdr:rowOff>38100</xdr:rowOff>
    </xdr:from>
    <xdr:to>
      <xdr:col>12</xdr:col>
      <xdr:colOff>66675</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4"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Q26S1</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5687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798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8</xdr:col>
      <xdr:colOff>415925</xdr:colOff>
      <xdr:row>6</xdr:row>
      <xdr:rowOff>41274</xdr:rowOff>
    </xdr:to>
    <xdr:sp macro="" textlink="">
      <xdr:nvSpPr>
        <xdr:cNvPr id="2" name="ACtitle"/>
        <xdr:cNvSpPr>
          <a:spLocks noChangeArrowheads="1"/>
        </xdr:cNvSpPr>
      </xdr:nvSpPr>
      <xdr:spPr bwMode="auto">
        <a:xfrm>
          <a:off x="533400" y="647699"/>
          <a:ext cx="5207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あなたは企業理念について、どのようにお考えですか。</a:t>
          </a:r>
        </a:p>
      </xdr:txBody>
    </xdr:sp>
    <xdr:clientData/>
  </xdr:twoCellAnchor>
  <xdr:twoCellAnchor>
    <xdr:from>
      <xdr:col>4</xdr:col>
      <xdr:colOff>0</xdr:colOff>
      <xdr:row>13</xdr:row>
      <xdr:rowOff>38100</xdr:rowOff>
    </xdr:from>
    <xdr:to>
      <xdr:col>8</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Q27</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130175</xdr:rowOff>
    </xdr:from>
    <xdr:to>
      <xdr:col>2</xdr:col>
      <xdr:colOff>757237</xdr:colOff>
      <xdr:row>27</xdr:row>
      <xdr:rowOff>958850</xdr:rowOff>
    </xdr:to>
    <xdr:grpSp>
      <xdr:nvGrpSpPr>
        <xdr:cNvPr id="5" name="Obj_Diff_P2M2"/>
        <xdr:cNvGrpSpPr>
          <a:grpSpLocks/>
        </xdr:cNvGrpSpPr>
      </xdr:nvGrpSpPr>
      <xdr:grpSpPr bwMode="auto">
        <a:xfrm>
          <a:off x="571500" y="4216400"/>
          <a:ext cx="1252537" cy="828675"/>
          <a:chOff x="168" y="135"/>
          <a:chExt cx="132" cy="87"/>
        </a:xfrm>
      </xdr:grpSpPr>
      <xdr:sp macro="" textlink="">
        <xdr:nvSpPr>
          <xdr:cNvPr id="6"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7"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9"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0"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1"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2"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3"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4"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5"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6"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7"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8"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9"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1"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2"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23</xdr:row>
      <xdr:rowOff>3175</xdr:rowOff>
    </xdr:from>
    <xdr:to>
      <xdr:col>2</xdr:col>
      <xdr:colOff>757237</xdr:colOff>
      <xdr:row>27</xdr:row>
      <xdr:rowOff>69850</xdr:rowOff>
    </xdr:to>
    <xdr:grpSp>
      <xdr:nvGrpSpPr>
        <xdr:cNvPr id="23" name="Obj_Diff_All"/>
        <xdr:cNvGrpSpPr>
          <a:grpSpLocks/>
        </xdr:cNvGrpSpPr>
      </xdr:nvGrpSpPr>
      <xdr:grpSpPr bwMode="auto">
        <a:xfrm>
          <a:off x="571500" y="3327400"/>
          <a:ext cx="1252537" cy="828675"/>
          <a:chOff x="168" y="315"/>
          <a:chExt cx="132" cy="87"/>
        </a:xfrm>
      </xdr:grpSpPr>
      <xdr:sp macro="" textlink="">
        <xdr:nvSpPr>
          <xdr:cNvPr id="24"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5"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6"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7"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21</xdr:row>
      <xdr:rowOff>142875</xdr:rowOff>
    </xdr:from>
    <xdr:to>
      <xdr:col>2</xdr:col>
      <xdr:colOff>728662</xdr:colOff>
      <xdr:row>22</xdr:row>
      <xdr:rowOff>123825</xdr:rowOff>
    </xdr:to>
    <xdr:sp macro="" textlink="">
      <xdr:nvSpPr>
        <xdr:cNvPr id="28" name="Obj_Attention_Txt"/>
        <xdr:cNvSpPr txBox="1">
          <a:spLocks noChangeArrowheads="1"/>
        </xdr:cNvSpPr>
      </xdr:nvSpPr>
      <xdr:spPr bwMode="auto">
        <a:xfrm>
          <a:off x="571500" y="30861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14</xdr:col>
      <xdr:colOff>282576</xdr:colOff>
      <xdr:row>27</xdr:row>
      <xdr:rowOff>1</xdr:rowOff>
    </xdr:from>
    <xdr:to>
      <xdr:col>25</xdr:col>
      <xdr:colOff>127001</xdr:colOff>
      <xdr:row>32</xdr:row>
      <xdr:rowOff>254001</xdr:rowOff>
    </xdr:to>
    <xdr:graphicFrame macro="">
      <xdr:nvGraphicFramePr>
        <xdr:cNvPr id="29" name="グラフ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282576</xdr:colOff>
      <xdr:row>30</xdr:row>
      <xdr:rowOff>254000</xdr:rowOff>
    </xdr:from>
    <xdr:to>
      <xdr:col>25</xdr:col>
      <xdr:colOff>127001</xdr:colOff>
      <xdr:row>35</xdr:row>
      <xdr:rowOff>254000</xdr:rowOff>
    </xdr:to>
    <xdr:graphicFrame macro="">
      <xdr:nvGraphicFramePr>
        <xdr:cNvPr id="30" name="グラフ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282576</xdr:colOff>
      <xdr:row>33</xdr:row>
      <xdr:rowOff>254000</xdr:rowOff>
    </xdr:from>
    <xdr:to>
      <xdr:col>25</xdr:col>
      <xdr:colOff>127001</xdr:colOff>
      <xdr:row>38</xdr:row>
      <xdr:rowOff>254000</xdr:rowOff>
    </xdr:to>
    <xdr:graphicFrame macro="">
      <xdr:nvGraphicFramePr>
        <xdr:cNvPr id="31" name="グラフ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45</xdr:row>
      <xdr:rowOff>57149</xdr:rowOff>
    </xdr:from>
    <xdr:to>
      <xdr:col>10</xdr:col>
      <xdr:colOff>113625</xdr:colOff>
      <xdr:row>55</xdr:row>
      <xdr:rowOff>9524</xdr:rowOff>
    </xdr:to>
    <xdr:graphicFrame macro="">
      <xdr:nvGraphicFramePr>
        <xdr:cNvPr id="32" name="グラフ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8</xdr:col>
      <xdr:colOff>415925</xdr:colOff>
      <xdr:row>6</xdr:row>
      <xdr:rowOff>41274</xdr:rowOff>
    </xdr:to>
    <xdr:sp macro="" textlink="">
      <xdr:nvSpPr>
        <xdr:cNvPr id="2" name="ACtitle"/>
        <xdr:cNvSpPr>
          <a:spLocks noChangeArrowheads="1"/>
        </xdr:cNvSpPr>
      </xdr:nvSpPr>
      <xdr:spPr bwMode="auto">
        <a:xfrm>
          <a:off x="533400" y="647699"/>
          <a:ext cx="5207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あなたは企業理念について、どのようにお考えですか。</a:t>
          </a:r>
        </a:p>
      </xdr:txBody>
    </xdr:sp>
    <xdr:clientData/>
  </xdr:twoCellAnchor>
  <xdr:twoCellAnchor>
    <xdr:from>
      <xdr:col>4</xdr:col>
      <xdr:colOff>0</xdr:colOff>
      <xdr:row>13</xdr:row>
      <xdr:rowOff>38100</xdr:rowOff>
    </xdr:from>
    <xdr:to>
      <xdr:col>8</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Q27</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036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14</xdr:col>
      <xdr:colOff>282576</xdr:colOff>
      <xdr:row>27</xdr:row>
      <xdr:rowOff>1</xdr:rowOff>
    </xdr:from>
    <xdr:to>
      <xdr:col>25</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8</xdr:col>
      <xdr:colOff>415925</xdr:colOff>
      <xdr:row>6</xdr:row>
      <xdr:rowOff>41274</xdr:rowOff>
    </xdr:to>
    <xdr:sp macro="" textlink="">
      <xdr:nvSpPr>
        <xdr:cNvPr id="2" name="ACtitle"/>
        <xdr:cNvSpPr>
          <a:spLocks noChangeArrowheads="1"/>
        </xdr:cNvSpPr>
      </xdr:nvSpPr>
      <xdr:spPr bwMode="auto">
        <a:xfrm>
          <a:off x="533400" y="647699"/>
          <a:ext cx="5207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現在、配偶者・パートナーの方はいらっしゃいますか。</a:t>
          </a:r>
        </a:p>
      </xdr:txBody>
    </xdr:sp>
    <xdr:clientData/>
  </xdr:twoCellAnchor>
  <xdr:twoCellAnchor>
    <xdr:from>
      <xdr:col>4</xdr:col>
      <xdr:colOff>0</xdr:colOff>
      <xdr:row>13</xdr:row>
      <xdr:rowOff>38100</xdr:rowOff>
    </xdr:from>
    <xdr:to>
      <xdr:col>7</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Q12</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036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13</xdr:col>
      <xdr:colOff>282576</xdr:colOff>
      <xdr:row>27</xdr:row>
      <xdr:rowOff>1</xdr:rowOff>
    </xdr:from>
    <xdr:to>
      <xdr:col>24</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297657</xdr:colOff>
      <xdr:row>38</xdr:row>
      <xdr:rowOff>107156</xdr:rowOff>
    </xdr:from>
    <xdr:to>
      <xdr:col>10</xdr:col>
      <xdr:colOff>0</xdr:colOff>
      <xdr:row>44</xdr:row>
      <xdr:rowOff>166687</xdr:rowOff>
    </xdr:to>
    <xdr:graphicFrame macro="">
      <xdr:nvGraphicFramePr>
        <xdr:cNvPr id="31" name="グラフ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11</xdr:col>
      <xdr:colOff>154781</xdr:colOff>
      <xdr:row>6</xdr:row>
      <xdr:rowOff>41274</xdr:rowOff>
    </xdr:to>
    <xdr:sp macro="" textlink="">
      <xdr:nvSpPr>
        <xdr:cNvPr id="2" name="ACtitle"/>
        <xdr:cNvSpPr>
          <a:spLocks noChangeArrowheads="1"/>
        </xdr:cNvSpPr>
      </xdr:nvSpPr>
      <xdr:spPr bwMode="auto">
        <a:xfrm>
          <a:off x="533400" y="647699"/>
          <a:ext cx="6477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あなたは「自分の核となるスキル」（得意分野、強み）があると思いますか。</a:t>
          </a:r>
        </a:p>
      </xdr:txBody>
    </xdr:sp>
    <xdr:clientData/>
  </xdr:twoCellAnchor>
  <xdr:twoCellAnchor>
    <xdr:from>
      <xdr:col>4</xdr:col>
      <xdr:colOff>0</xdr:colOff>
      <xdr:row>13</xdr:row>
      <xdr:rowOff>38100</xdr:rowOff>
    </xdr:from>
    <xdr:to>
      <xdr:col>10</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Q28</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69495" y="4932112"/>
          <a:ext cx="1250531" cy="829929"/>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69495" y="4043112"/>
          <a:ext cx="1250531"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16</xdr:col>
      <xdr:colOff>282576</xdr:colOff>
      <xdr:row>27</xdr:row>
      <xdr:rowOff>1</xdr:rowOff>
    </xdr:from>
    <xdr:to>
      <xdr:col>27</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36</xdr:row>
      <xdr:rowOff>66675</xdr:rowOff>
    </xdr:from>
    <xdr:to>
      <xdr:col>10</xdr:col>
      <xdr:colOff>113625</xdr:colOff>
      <xdr:row>40</xdr:row>
      <xdr:rowOff>209550</xdr:rowOff>
    </xdr:to>
    <xdr:graphicFrame macro="">
      <xdr:nvGraphicFramePr>
        <xdr:cNvPr id="31" name="グラフ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8</xdr:col>
      <xdr:colOff>34925</xdr:colOff>
      <xdr:row>6</xdr:row>
      <xdr:rowOff>41274</xdr:rowOff>
    </xdr:to>
    <xdr:sp macro="" textlink="">
      <xdr:nvSpPr>
        <xdr:cNvPr id="2" name="ACtitle"/>
        <xdr:cNvSpPr>
          <a:spLocks noChangeArrowheads="1"/>
        </xdr:cNvSpPr>
      </xdr:nvSpPr>
      <xdr:spPr bwMode="auto">
        <a:xfrm>
          <a:off x="533400" y="647699"/>
          <a:ext cx="4826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そのスキルは、現在の仕事で活かせていますか。</a:t>
          </a: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Q29</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2429" y="4837229"/>
          <a:ext cx="1253467" cy="835064"/>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2429" y="3952875"/>
          <a:ext cx="1253467" cy="824029"/>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36</xdr:row>
      <xdr:rowOff>285749</xdr:rowOff>
    </xdr:from>
    <xdr:to>
      <xdr:col>10</xdr:col>
      <xdr:colOff>113625</xdr:colOff>
      <xdr:row>41</xdr:row>
      <xdr:rowOff>66674</xdr:rowOff>
    </xdr:to>
    <xdr:graphicFrame macro="">
      <xdr:nvGraphicFramePr>
        <xdr:cNvPr id="31" name="グラフ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8</xdr:col>
      <xdr:colOff>288925</xdr:colOff>
      <xdr:row>6</xdr:row>
      <xdr:rowOff>41274</xdr:rowOff>
    </xdr:to>
    <xdr:sp macro="" textlink="">
      <xdr:nvSpPr>
        <xdr:cNvPr id="2" name="ACtitle"/>
        <xdr:cNvSpPr>
          <a:spLocks noChangeArrowheads="1"/>
        </xdr:cNvSpPr>
      </xdr:nvSpPr>
      <xdr:spPr bwMode="auto">
        <a:xfrm>
          <a:off x="533400" y="647699"/>
          <a:ext cx="5080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そのスキルは、他の企業でも通用すると思いますか。</a:t>
          </a: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Q30</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4927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1500" y="4038600"/>
          <a:ext cx="1252537"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36</xdr:row>
      <xdr:rowOff>57150</xdr:rowOff>
    </xdr:from>
    <xdr:to>
      <xdr:col>10</xdr:col>
      <xdr:colOff>113625</xdr:colOff>
      <xdr:row>40</xdr:row>
      <xdr:rowOff>228600</xdr:rowOff>
    </xdr:to>
    <xdr:graphicFrame macro="">
      <xdr:nvGraphicFramePr>
        <xdr:cNvPr id="31" name="グラフ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13</xdr:col>
      <xdr:colOff>246062</xdr:colOff>
      <xdr:row>6</xdr:row>
      <xdr:rowOff>41274</xdr:rowOff>
    </xdr:to>
    <xdr:sp macro="" textlink="">
      <xdr:nvSpPr>
        <xdr:cNvPr id="2" name="ACtitle"/>
        <xdr:cNvSpPr>
          <a:spLocks noChangeArrowheads="1"/>
        </xdr:cNvSpPr>
      </xdr:nvSpPr>
      <xdr:spPr bwMode="auto">
        <a:xfrm>
          <a:off x="533400" y="647699"/>
          <a:ext cx="7366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あなたはこれからご自分のスキルを作ったり、深めたり、発展させたりしたいと思いますか。</a:t>
          </a: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Q31</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4927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1500" y="4038600"/>
          <a:ext cx="1252537"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36</xdr:row>
      <xdr:rowOff>38100</xdr:rowOff>
    </xdr:from>
    <xdr:to>
      <xdr:col>10</xdr:col>
      <xdr:colOff>113625</xdr:colOff>
      <xdr:row>40</xdr:row>
      <xdr:rowOff>180975</xdr:rowOff>
    </xdr:to>
    <xdr:graphicFrame macro="">
      <xdr:nvGraphicFramePr>
        <xdr:cNvPr id="31" name="グラフ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154781</xdr:colOff>
      <xdr:row>2</xdr:row>
      <xdr:rowOff>109536</xdr:rowOff>
    </xdr:from>
    <xdr:to>
      <xdr:col>9</xdr:col>
      <xdr:colOff>310356</xdr:colOff>
      <xdr:row>7</xdr:row>
      <xdr:rowOff>7936</xdr:rowOff>
    </xdr:to>
    <xdr:sp macro="" textlink="">
      <xdr:nvSpPr>
        <xdr:cNvPr id="2" name="ACtitle"/>
        <xdr:cNvSpPr>
          <a:spLocks noChangeArrowheads="1"/>
        </xdr:cNvSpPr>
      </xdr:nvSpPr>
      <xdr:spPr bwMode="auto">
        <a:xfrm>
          <a:off x="690562" y="573880"/>
          <a:ext cx="5453857" cy="8509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あなたは、ご自身のことをスペシャリストだと思いますか。
それとも、ジェネラリストだと思いますか。</a:t>
          </a: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Q32</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5306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417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464344</xdr:colOff>
      <xdr:row>37</xdr:row>
      <xdr:rowOff>204788</xdr:rowOff>
    </xdr:from>
    <xdr:to>
      <xdr:col>10</xdr:col>
      <xdr:colOff>42187</xdr:colOff>
      <xdr:row>44</xdr:row>
      <xdr:rowOff>107156</xdr:rowOff>
    </xdr:to>
    <xdr:graphicFrame macro="">
      <xdr:nvGraphicFramePr>
        <xdr:cNvPr id="31" name="グラフ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10</xdr:col>
      <xdr:colOff>156369</xdr:colOff>
      <xdr:row>6</xdr:row>
      <xdr:rowOff>41274</xdr:rowOff>
    </xdr:to>
    <xdr:sp macro="" textlink="">
      <xdr:nvSpPr>
        <xdr:cNvPr id="2" name="ACtitle"/>
        <xdr:cNvSpPr>
          <a:spLocks noChangeArrowheads="1"/>
        </xdr:cNvSpPr>
      </xdr:nvSpPr>
      <xdr:spPr bwMode="auto">
        <a:xfrm>
          <a:off x="533400" y="647699"/>
          <a:ext cx="5969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現在、あなたの役割は職場においてどの程度明確になっていますか。</a:t>
          </a: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Q33</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036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464344</xdr:colOff>
      <xdr:row>37</xdr:row>
      <xdr:rowOff>204788</xdr:rowOff>
    </xdr:from>
    <xdr:to>
      <xdr:col>10</xdr:col>
      <xdr:colOff>42187</xdr:colOff>
      <xdr:row>43</xdr:row>
      <xdr:rowOff>166687</xdr:rowOff>
    </xdr:to>
    <xdr:graphicFrame macro="">
      <xdr:nvGraphicFramePr>
        <xdr:cNvPr id="31" name="グラフ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9</xdr:col>
      <xdr:colOff>428624</xdr:colOff>
      <xdr:row>7</xdr:row>
      <xdr:rowOff>3174</xdr:rowOff>
    </xdr:to>
    <xdr:sp macro="" textlink="">
      <xdr:nvSpPr>
        <xdr:cNvPr id="2" name="ACtitle"/>
        <xdr:cNvSpPr>
          <a:spLocks noChangeArrowheads="1"/>
        </xdr:cNvSpPr>
      </xdr:nvSpPr>
      <xdr:spPr bwMode="auto">
        <a:xfrm>
          <a:off x="533399" y="571499"/>
          <a:ext cx="5715000" cy="8509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あなたが社外のネットワークで大切にしているものは何ですか。
当てはまるものをすべて選んでください。</a:t>
          </a:r>
        </a:p>
      </xdr:txBody>
    </xdr:sp>
    <xdr:clientData/>
  </xdr:twoCellAnchor>
  <xdr:twoCellAnchor>
    <xdr:from>
      <xdr:col>4</xdr:col>
      <xdr:colOff>0</xdr:colOff>
      <xdr:row>13</xdr:row>
      <xdr:rowOff>38100</xdr:rowOff>
    </xdr:from>
    <xdr:to>
      <xdr:col>14</xdr:col>
      <xdr:colOff>66675</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Q35</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51181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1500" y="4229100"/>
          <a:ext cx="1252537"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8</xdr:col>
      <xdr:colOff>300830</xdr:colOff>
      <xdr:row>7</xdr:row>
      <xdr:rowOff>3174</xdr:rowOff>
    </xdr:to>
    <xdr:sp macro="" textlink="">
      <xdr:nvSpPr>
        <xdr:cNvPr id="2" name="ACtitle"/>
        <xdr:cNvSpPr>
          <a:spLocks noChangeArrowheads="1"/>
        </xdr:cNvSpPr>
      </xdr:nvSpPr>
      <xdr:spPr bwMode="auto">
        <a:xfrm>
          <a:off x="533399" y="571499"/>
          <a:ext cx="5080000" cy="8509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外部のネットワークがない理由をお知らせください。
あてはまるものを全てお選びください。</a:t>
          </a:r>
        </a:p>
      </xdr:txBody>
    </xdr:sp>
    <xdr:clientData/>
  </xdr:twoCellAnchor>
  <xdr:twoCellAnchor>
    <xdr:from>
      <xdr:col>4</xdr:col>
      <xdr:colOff>0</xdr:colOff>
      <xdr:row>13</xdr:row>
      <xdr:rowOff>38100</xdr:rowOff>
    </xdr:from>
    <xdr:to>
      <xdr:col>9</xdr:col>
      <xdr:colOff>66675</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Q36</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51181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1500" y="4229100"/>
          <a:ext cx="1252537"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9</xdr:col>
      <xdr:colOff>152400</xdr:colOff>
      <xdr:row>2</xdr:row>
      <xdr:rowOff>128587</xdr:rowOff>
    </xdr:from>
    <xdr:to>
      <xdr:col>15</xdr:col>
      <xdr:colOff>609600</xdr:colOff>
      <xdr:row>14</xdr:row>
      <xdr:rowOff>128587</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9</xdr:col>
      <xdr:colOff>155575</xdr:colOff>
      <xdr:row>8</xdr:row>
      <xdr:rowOff>117474</xdr:rowOff>
    </xdr:to>
    <xdr:sp macro="" textlink="">
      <xdr:nvSpPr>
        <xdr:cNvPr id="2" name="ACtitle"/>
        <xdr:cNvSpPr>
          <a:spLocks noChangeArrowheads="1"/>
        </xdr:cNvSpPr>
      </xdr:nvSpPr>
      <xdr:spPr bwMode="auto">
        <a:xfrm>
          <a:off x="533400" y="647699"/>
          <a:ext cx="5461000" cy="10795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Q37 </a:t>
          </a:r>
          <a:r>
            <a:rPr lang="ja-JP" altLang="en-US" sz="1400" b="0" i="0" u="none" strike="noStrike" baseline="0">
              <a:solidFill>
                <a:srgbClr val="FFFFFF"/>
              </a:solidFill>
              <a:latin typeface="ＭＳ Ｐゴシック" panose="020B0600070205080204" pitchFamily="50" charset="-128"/>
            </a:rPr>
            <a:t>あなたの現在の満足度についておうかがいします。
それぞれについて当てはまるものをお知らせください。
</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仕事の質・職務内容</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4"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Q37S1</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54967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6077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3</xdr:row>
      <xdr:rowOff>14287</xdr:rowOff>
    </xdr:from>
    <xdr:to>
      <xdr:col>8</xdr:col>
      <xdr:colOff>384175</xdr:colOff>
      <xdr:row>6</xdr:row>
      <xdr:rowOff>65087</xdr:rowOff>
    </xdr:to>
    <xdr:sp macro="" textlink="">
      <xdr:nvSpPr>
        <xdr:cNvPr id="2" name="ACtitle"/>
        <xdr:cNvSpPr>
          <a:spLocks noChangeArrowheads="1"/>
        </xdr:cNvSpPr>
      </xdr:nvSpPr>
      <xdr:spPr bwMode="auto">
        <a:xfrm>
          <a:off x="631031" y="669131"/>
          <a:ext cx="5075238"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現在、（同居・非同居問わず）お子さんがいますか。</a:t>
          </a:r>
        </a:p>
      </xdr:txBody>
    </xdr:sp>
    <xdr:clientData/>
  </xdr:twoCellAnchor>
  <xdr:twoCellAnchor>
    <xdr:from>
      <xdr:col>4</xdr:col>
      <xdr:colOff>0</xdr:colOff>
      <xdr:row>13</xdr:row>
      <xdr:rowOff>38100</xdr:rowOff>
    </xdr:from>
    <xdr:to>
      <xdr:col>7</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Q14</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036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13</xdr:col>
      <xdr:colOff>282576</xdr:colOff>
      <xdr:row>27</xdr:row>
      <xdr:rowOff>1</xdr:rowOff>
    </xdr:from>
    <xdr:to>
      <xdr:col>24</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297657</xdr:colOff>
      <xdr:row>37</xdr:row>
      <xdr:rowOff>107156</xdr:rowOff>
    </xdr:from>
    <xdr:to>
      <xdr:col>10</xdr:col>
      <xdr:colOff>0</xdr:colOff>
      <xdr:row>43</xdr:row>
      <xdr:rowOff>166687</xdr:rowOff>
    </xdr:to>
    <xdr:graphicFrame macro="">
      <xdr:nvGraphicFramePr>
        <xdr:cNvPr id="31" name="グラフ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9</xdr:col>
      <xdr:colOff>155575</xdr:colOff>
      <xdr:row>8</xdr:row>
      <xdr:rowOff>117474</xdr:rowOff>
    </xdr:to>
    <xdr:sp macro="" textlink="">
      <xdr:nvSpPr>
        <xdr:cNvPr id="2" name="ACtitle"/>
        <xdr:cNvSpPr>
          <a:spLocks noChangeArrowheads="1"/>
        </xdr:cNvSpPr>
      </xdr:nvSpPr>
      <xdr:spPr bwMode="auto">
        <a:xfrm>
          <a:off x="533400" y="647699"/>
          <a:ext cx="5461000" cy="10795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Q37 </a:t>
          </a:r>
          <a:r>
            <a:rPr lang="ja-JP" altLang="en-US" sz="1400" b="0" i="0" u="none" strike="noStrike" baseline="0">
              <a:solidFill>
                <a:srgbClr val="FFFFFF"/>
              </a:solidFill>
              <a:latin typeface="ＭＳ Ｐゴシック" panose="020B0600070205080204" pitchFamily="50" charset="-128"/>
            </a:rPr>
            <a:t>あなたの現在の満足度についておうかがいします。
それぞれについて当てはまるものをお知らせください。
</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教育訓練の機会</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4"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Q37S2</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54967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6077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9</xdr:col>
      <xdr:colOff>155575</xdr:colOff>
      <xdr:row>8</xdr:row>
      <xdr:rowOff>117474</xdr:rowOff>
    </xdr:to>
    <xdr:sp macro="" textlink="">
      <xdr:nvSpPr>
        <xdr:cNvPr id="2" name="ACtitle"/>
        <xdr:cNvSpPr>
          <a:spLocks noChangeArrowheads="1"/>
        </xdr:cNvSpPr>
      </xdr:nvSpPr>
      <xdr:spPr bwMode="auto">
        <a:xfrm>
          <a:off x="533400" y="647699"/>
          <a:ext cx="5461000" cy="10795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Q37 </a:t>
          </a:r>
          <a:r>
            <a:rPr lang="ja-JP" altLang="en-US" sz="1400" b="0" i="0" u="none" strike="noStrike" baseline="0">
              <a:solidFill>
                <a:srgbClr val="FFFFFF"/>
              </a:solidFill>
              <a:latin typeface="ＭＳ Ｐゴシック" panose="020B0600070205080204" pitchFamily="50" charset="-128"/>
            </a:rPr>
            <a:t>あなたの現在の満足度についておうかがいします。
それぞれについて当てはまるものをお知らせください。
</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給与額</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4"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Q37S3</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54967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6077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9</xdr:col>
      <xdr:colOff>155575</xdr:colOff>
      <xdr:row>8</xdr:row>
      <xdr:rowOff>117474</xdr:rowOff>
    </xdr:to>
    <xdr:sp macro="" textlink="">
      <xdr:nvSpPr>
        <xdr:cNvPr id="2" name="ACtitle"/>
        <xdr:cNvSpPr>
          <a:spLocks noChangeArrowheads="1"/>
        </xdr:cNvSpPr>
      </xdr:nvSpPr>
      <xdr:spPr bwMode="auto">
        <a:xfrm>
          <a:off x="533400" y="647699"/>
          <a:ext cx="5461000" cy="10795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Q37 </a:t>
          </a:r>
          <a:r>
            <a:rPr lang="ja-JP" altLang="en-US" sz="1400" b="0" i="0" u="none" strike="noStrike" baseline="0">
              <a:solidFill>
                <a:srgbClr val="FFFFFF"/>
              </a:solidFill>
              <a:latin typeface="ＭＳ Ｐゴシック" panose="020B0600070205080204" pitchFamily="50" charset="-128"/>
            </a:rPr>
            <a:t>あなたの現在の満足度についておうかがいします。
それぞれについて当てはまるものをお知らせください。
</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上司から受ける援助や指示</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4"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Q37S4</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54967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6077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9</xdr:col>
      <xdr:colOff>155575</xdr:colOff>
      <xdr:row>8</xdr:row>
      <xdr:rowOff>117474</xdr:rowOff>
    </xdr:to>
    <xdr:sp macro="" textlink="">
      <xdr:nvSpPr>
        <xdr:cNvPr id="2" name="ACtitle"/>
        <xdr:cNvSpPr>
          <a:spLocks noChangeArrowheads="1"/>
        </xdr:cNvSpPr>
      </xdr:nvSpPr>
      <xdr:spPr bwMode="auto">
        <a:xfrm>
          <a:off x="533400" y="647699"/>
          <a:ext cx="5461000" cy="10795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Q37 </a:t>
          </a:r>
          <a:r>
            <a:rPr lang="ja-JP" altLang="en-US" sz="1400" b="0" i="0" u="none" strike="noStrike" baseline="0">
              <a:solidFill>
                <a:srgbClr val="FFFFFF"/>
              </a:solidFill>
              <a:latin typeface="ＭＳ Ｐゴシック" panose="020B0600070205080204" pitchFamily="50" charset="-128"/>
            </a:rPr>
            <a:t>あなたの現在の満足度についておうかがいします。
それぞれについて当てはまるものをお知らせください。
</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同僚や部下とのコミュニケーション</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4"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Q37S5</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54967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6077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9</xdr:col>
      <xdr:colOff>155575</xdr:colOff>
      <xdr:row>8</xdr:row>
      <xdr:rowOff>117474</xdr:rowOff>
    </xdr:to>
    <xdr:sp macro="" textlink="">
      <xdr:nvSpPr>
        <xdr:cNvPr id="2" name="ACtitle"/>
        <xdr:cNvSpPr>
          <a:spLocks noChangeArrowheads="1"/>
        </xdr:cNvSpPr>
      </xdr:nvSpPr>
      <xdr:spPr bwMode="auto">
        <a:xfrm>
          <a:off x="533400" y="647699"/>
          <a:ext cx="5461000" cy="10795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Q37 </a:t>
          </a:r>
          <a:r>
            <a:rPr lang="ja-JP" altLang="en-US" sz="1400" b="0" i="0" u="none" strike="noStrike" baseline="0">
              <a:solidFill>
                <a:srgbClr val="FFFFFF"/>
              </a:solidFill>
              <a:latin typeface="ＭＳ Ｐゴシック" panose="020B0600070205080204" pitchFamily="50" charset="-128"/>
            </a:rPr>
            <a:t>あなたの現在の満足度についておうかがいします。
それぞれについて当てはまるものをお知らせください。
</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仕事も含めた生活全般</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4"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Q37S6</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54967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6077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13</xdr:col>
      <xdr:colOff>1008062</xdr:colOff>
      <xdr:row>6</xdr:row>
      <xdr:rowOff>41274</xdr:rowOff>
    </xdr:to>
    <xdr:sp macro="" textlink="">
      <xdr:nvSpPr>
        <xdr:cNvPr id="2" name="ACtitle"/>
        <xdr:cNvSpPr>
          <a:spLocks noChangeArrowheads="1"/>
        </xdr:cNvSpPr>
      </xdr:nvSpPr>
      <xdr:spPr bwMode="auto">
        <a:xfrm>
          <a:off x="533400" y="647699"/>
          <a:ext cx="8128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職業生活で、あなたのモチベーションが最も高かった時と比べて現在のモチベーションはどの程度ですか。</a:t>
          </a: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Q38</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4927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1500" y="4038600"/>
          <a:ext cx="1252537"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771525</xdr:colOff>
      <xdr:row>39</xdr:row>
      <xdr:rowOff>190500</xdr:rowOff>
    </xdr:from>
    <xdr:to>
      <xdr:col>12</xdr:col>
      <xdr:colOff>125532</xdr:colOff>
      <xdr:row>46</xdr:row>
      <xdr:rowOff>266700</xdr:rowOff>
    </xdr:to>
    <xdr:graphicFrame macro="">
      <xdr:nvGraphicFramePr>
        <xdr:cNvPr id="31" name="グラフ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13</xdr:col>
      <xdr:colOff>1008062</xdr:colOff>
      <xdr:row>6</xdr:row>
      <xdr:rowOff>41274</xdr:rowOff>
    </xdr:to>
    <xdr:sp macro="" textlink="">
      <xdr:nvSpPr>
        <xdr:cNvPr id="2" name="ACtitle"/>
        <xdr:cNvSpPr>
          <a:spLocks noChangeArrowheads="1"/>
        </xdr:cNvSpPr>
      </xdr:nvSpPr>
      <xdr:spPr bwMode="auto">
        <a:xfrm>
          <a:off x="533400" y="647699"/>
          <a:ext cx="8132762"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職業生活で、あなたのモチベーションが最も高かった時と比べて現在のモチベーションはどの程度ですか。</a:t>
          </a: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Q38</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130175</xdr:rowOff>
    </xdr:from>
    <xdr:to>
      <xdr:col>2</xdr:col>
      <xdr:colOff>757237</xdr:colOff>
      <xdr:row>27</xdr:row>
      <xdr:rowOff>958850</xdr:rowOff>
    </xdr:to>
    <xdr:grpSp>
      <xdr:nvGrpSpPr>
        <xdr:cNvPr id="5" name="Obj_Diff_P2M2"/>
        <xdr:cNvGrpSpPr>
          <a:grpSpLocks/>
        </xdr:cNvGrpSpPr>
      </xdr:nvGrpSpPr>
      <xdr:grpSpPr bwMode="auto">
        <a:xfrm>
          <a:off x="573881" y="4214019"/>
          <a:ext cx="1254919" cy="828675"/>
          <a:chOff x="168" y="135"/>
          <a:chExt cx="132" cy="87"/>
        </a:xfrm>
      </xdr:grpSpPr>
      <xdr:sp macro="" textlink="">
        <xdr:nvSpPr>
          <xdr:cNvPr id="6"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7"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9"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0"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1"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2"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3"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4"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5"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6"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7"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8"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9"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1"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2"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23</xdr:row>
      <xdr:rowOff>3175</xdr:rowOff>
    </xdr:from>
    <xdr:to>
      <xdr:col>2</xdr:col>
      <xdr:colOff>757237</xdr:colOff>
      <xdr:row>27</xdr:row>
      <xdr:rowOff>69850</xdr:rowOff>
    </xdr:to>
    <xdr:grpSp>
      <xdr:nvGrpSpPr>
        <xdr:cNvPr id="23" name="Obj_Diff_All"/>
        <xdr:cNvGrpSpPr>
          <a:grpSpLocks/>
        </xdr:cNvGrpSpPr>
      </xdr:nvGrpSpPr>
      <xdr:grpSpPr bwMode="auto">
        <a:xfrm>
          <a:off x="573881" y="3325019"/>
          <a:ext cx="1254919" cy="828675"/>
          <a:chOff x="168" y="315"/>
          <a:chExt cx="132" cy="87"/>
        </a:xfrm>
      </xdr:grpSpPr>
      <xdr:sp macro="" textlink="">
        <xdr:nvSpPr>
          <xdr:cNvPr id="24"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5"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6"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7"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21</xdr:row>
      <xdr:rowOff>142875</xdr:rowOff>
    </xdr:from>
    <xdr:to>
      <xdr:col>2</xdr:col>
      <xdr:colOff>728662</xdr:colOff>
      <xdr:row>22</xdr:row>
      <xdr:rowOff>123825</xdr:rowOff>
    </xdr:to>
    <xdr:sp macro="" textlink="">
      <xdr:nvSpPr>
        <xdr:cNvPr id="28" name="Obj_Attention_Txt"/>
        <xdr:cNvSpPr txBox="1">
          <a:spLocks noChangeArrowheads="1"/>
        </xdr:cNvSpPr>
      </xdr:nvSpPr>
      <xdr:spPr bwMode="auto">
        <a:xfrm>
          <a:off x="571500" y="30861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29" name="グラフ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282576</xdr:colOff>
      <xdr:row>30</xdr:row>
      <xdr:rowOff>254000</xdr:rowOff>
    </xdr:from>
    <xdr:to>
      <xdr:col>26</xdr:col>
      <xdr:colOff>127001</xdr:colOff>
      <xdr:row>35</xdr:row>
      <xdr:rowOff>254000</xdr:rowOff>
    </xdr:to>
    <xdr:graphicFrame macro="">
      <xdr:nvGraphicFramePr>
        <xdr:cNvPr id="30" name="グラフ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282576</xdr:colOff>
      <xdr:row>33</xdr:row>
      <xdr:rowOff>254000</xdr:rowOff>
    </xdr:from>
    <xdr:to>
      <xdr:col>26</xdr:col>
      <xdr:colOff>127001</xdr:colOff>
      <xdr:row>38</xdr:row>
      <xdr:rowOff>254000</xdr:rowOff>
    </xdr:to>
    <xdr:graphicFrame macro="">
      <xdr:nvGraphicFramePr>
        <xdr:cNvPr id="31" name="グラフ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23812</xdr:colOff>
      <xdr:row>46</xdr:row>
      <xdr:rowOff>11907</xdr:rowOff>
    </xdr:from>
    <xdr:to>
      <xdr:col>13</xdr:col>
      <xdr:colOff>1774031</xdr:colOff>
      <xdr:row>57</xdr:row>
      <xdr:rowOff>142875</xdr:rowOff>
    </xdr:to>
    <xdr:graphicFrame macro="">
      <xdr:nvGraphicFramePr>
        <xdr:cNvPr id="32" name="グラフ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13</xdr:col>
      <xdr:colOff>1008062</xdr:colOff>
      <xdr:row>6</xdr:row>
      <xdr:rowOff>41274</xdr:rowOff>
    </xdr:to>
    <xdr:sp macro="" textlink="">
      <xdr:nvSpPr>
        <xdr:cNvPr id="2" name="ACtitle"/>
        <xdr:cNvSpPr>
          <a:spLocks noChangeArrowheads="1"/>
        </xdr:cNvSpPr>
      </xdr:nvSpPr>
      <xdr:spPr bwMode="auto">
        <a:xfrm>
          <a:off x="533400" y="647699"/>
          <a:ext cx="8132762"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職業生活で、あなたのモチベーションが最も高かった時と比べて現在のモチベーションはどの程度ですか。</a:t>
          </a: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Q38</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130175</xdr:rowOff>
    </xdr:from>
    <xdr:to>
      <xdr:col>2</xdr:col>
      <xdr:colOff>757237</xdr:colOff>
      <xdr:row>27</xdr:row>
      <xdr:rowOff>958850</xdr:rowOff>
    </xdr:to>
    <xdr:grpSp>
      <xdr:nvGrpSpPr>
        <xdr:cNvPr id="5" name="Obj_Diff_P2M2"/>
        <xdr:cNvGrpSpPr>
          <a:grpSpLocks/>
        </xdr:cNvGrpSpPr>
      </xdr:nvGrpSpPr>
      <xdr:grpSpPr bwMode="auto">
        <a:xfrm>
          <a:off x="573881" y="4214019"/>
          <a:ext cx="1254919" cy="828675"/>
          <a:chOff x="168" y="135"/>
          <a:chExt cx="132" cy="87"/>
        </a:xfrm>
      </xdr:grpSpPr>
      <xdr:sp macro="" textlink="">
        <xdr:nvSpPr>
          <xdr:cNvPr id="6"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7"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9"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0"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1"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2"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3"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4"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5"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6"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7"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8"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9"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1"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2"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23</xdr:row>
      <xdr:rowOff>3175</xdr:rowOff>
    </xdr:from>
    <xdr:to>
      <xdr:col>2</xdr:col>
      <xdr:colOff>757237</xdr:colOff>
      <xdr:row>27</xdr:row>
      <xdr:rowOff>69850</xdr:rowOff>
    </xdr:to>
    <xdr:grpSp>
      <xdr:nvGrpSpPr>
        <xdr:cNvPr id="23" name="Obj_Diff_All"/>
        <xdr:cNvGrpSpPr>
          <a:grpSpLocks/>
        </xdr:cNvGrpSpPr>
      </xdr:nvGrpSpPr>
      <xdr:grpSpPr bwMode="auto">
        <a:xfrm>
          <a:off x="573881" y="3325019"/>
          <a:ext cx="1254919" cy="828675"/>
          <a:chOff x="168" y="315"/>
          <a:chExt cx="132" cy="87"/>
        </a:xfrm>
      </xdr:grpSpPr>
      <xdr:sp macro="" textlink="">
        <xdr:nvSpPr>
          <xdr:cNvPr id="24"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5"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6"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7"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21</xdr:row>
      <xdr:rowOff>142875</xdr:rowOff>
    </xdr:from>
    <xdr:to>
      <xdr:col>2</xdr:col>
      <xdr:colOff>728662</xdr:colOff>
      <xdr:row>22</xdr:row>
      <xdr:rowOff>123825</xdr:rowOff>
    </xdr:to>
    <xdr:sp macro="" textlink="">
      <xdr:nvSpPr>
        <xdr:cNvPr id="28" name="Obj_Attention_Txt"/>
        <xdr:cNvSpPr txBox="1">
          <a:spLocks noChangeArrowheads="1"/>
        </xdr:cNvSpPr>
      </xdr:nvSpPr>
      <xdr:spPr bwMode="auto">
        <a:xfrm>
          <a:off x="571500" y="30861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29" name="グラフ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282576</xdr:colOff>
      <xdr:row>30</xdr:row>
      <xdr:rowOff>254000</xdr:rowOff>
    </xdr:from>
    <xdr:to>
      <xdr:col>26</xdr:col>
      <xdr:colOff>127001</xdr:colOff>
      <xdr:row>35</xdr:row>
      <xdr:rowOff>254000</xdr:rowOff>
    </xdr:to>
    <xdr:graphicFrame macro="">
      <xdr:nvGraphicFramePr>
        <xdr:cNvPr id="30" name="グラフ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282576</xdr:colOff>
      <xdr:row>33</xdr:row>
      <xdr:rowOff>254000</xdr:rowOff>
    </xdr:from>
    <xdr:to>
      <xdr:col>26</xdr:col>
      <xdr:colOff>127001</xdr:colOff>
      <xdr:row>38</xdr:row>
      <xdr:rowOff>254000</xdr:rowOff>
    </xdr:to>
    <xdr:graphicFrame macro="">
      <xdr:nvGraphicFramePr>
        <xdr:cNvPr id="31" name="グラフ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797719</xdr:colOff>
      <xdr:row>47</xdr:row>
      <xdr:rowOff>59532</xdr:rowOff>
    </xdr:from>
    <xdr:to>
      <xdr:col>13</xdr:col>
      <xdr:colOff>1738313</xdr:colOff>
      <xdr:row>59</xdr:row>
      <xdr:rowOff>142875</xdr:rowOff>
    </xdr:to>
    <xdr:graphicFrame macro="">
      <xdr:nvGraphicFramePr>
        <xdr:cNvPr id="32" name="グラフ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8</xdr:col>
      <xdr:colOff>161925</xdr:colOff>
      <xdr:row>6</xdr:row>
      <xdr:rowOff>41274</xdr:rowOff>
    </xdr:to>
    <xdr:sp macro="" textlink="">
      <xdr:nvSpPr>
        <xdr:cNvPr id="2" name="ACtitle"/>
        <xdr:cNvSpPr>
          <a:spLocks noChangeArrowheads="1"/>
        </xdr:cNvSpPr>
      </xdr:nvSpPr>
      <xdr:spPr bwMode="auto">
        <a:xfrm>
          <a:off x="533400" y="647699"/>
          <a:ext cx="4953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あなたは、現在、自分の力を発揮できていますか。</a:t>
          </a: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Q41</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130175</xdr:rowOff>
    </xdr:from>
    <xdr:to>
      <xdr:col>2</xdr:col>
      <xdr:colOff>757237</xdr:colOff>
      <xdr:row>27</xdr:row>
      <xdr:rowOff>958850</xdr:rowOff>
    </xdr:to>
    <xdr:grpSp>
      <xdr:nvGrpSpPr>
        <xdr:cNvPr id="5" name="Obj_Diff_P2M2"/>
        <xdr:cNvGrpSpPr>
          <a:grpSpLocks/>
        </xdr:cNvGrpSpPr>
      </xdr:nvGrpSpPr>
      <xdr:grpSpPr bwMode="auto">
        <a:xfrm>
          <a:off x="573881" y="4214019"/>
          <a:ext cx="1254919" cy="828675"/>
          <a:chOff x="168" y="135"/>
          <a:chExt cx="132" cy="87"/>
        </a:xfrm>
      </xdr:grpSpPr>
      <xdr:sp macro="" textlink="">
        <xdr:nvSpPr>
          <xdr:cNvPr id="6"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7"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9"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0"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1"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2"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3"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4"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5"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6"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7"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8"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9"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1"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2"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23</xdr:row>
      <xdr:rowOff>3175</xdr:rowOff>
    </xdr:from>
    <xdr:to>
      <xdr:col>2</xdr:col>
      <xdr:colOff>757237</xdr:colOff>
      <xdr:row>27</xdr:row>
      <xdr:rowOff>69850</xdr:rowOff>
    </xdr:to>
    <xdr:grpSp>
      <xdr:nvGrpSpPr>
        <xdr:cNvPr id="23" name="Obj_Diff_All"/>
        <xdr:cNvGrpSpPr>
          <a:grpSpLocks/>
        </xdr:cNvGrpSpPr>
      </xdr:nvGrpSpPr>
      <xdr:grpSpPr bwMode="auto">
        <a:xfrm>
          <a:off x="573881" y="3325019"/>
          <a:ext cx="1254919" cy="828675"/>
          <a:chOff x="168" y="315"/>
          <a:chExt cx="132" cy="87"/>
        </a:xfrm>
      </xdr:grpSpPr>
      <xdr:sp macro="" textlink="">
        <xdr:nvSpPr>
          <xdr:cNvPr id="24"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5"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6"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7"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21</xdr:row>
      <xdr:rowOff>142875</xdr:rowOff>
    </xdr:from>
    <xdr:to>
      <xdr:col>2</xdr:col>
      <xdr:colOff>728662</xdr:colOff>
      <xdr:row>22</xdr:row>
      <xdr:rowOff>123825</xdr:rowOff>
    </xdr:to>
    <xdr:sp macro="" textlink="">
      <xdr:nvSpPr>
        <xdr:cNvPr id="28" name="Obj_Attention_Txt"/>
        <xdr:cNvSpPr txBox="1">
          <a:spLocks noChangeArrowheads="1"/>
        </xdr:cNvSpPr>
      </xdr:nvSpPr>
      <xdr:spPr bwMode="auto">
        <a:xfrm>
          <a:off x="571500" y="30861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29" name="グラフ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282576</xdr:colOff>
      <xdr:row>30</xdr:row>
      <xdr:rowOff>254000</xdr:rowOff>
    </xdr:from>
    <xdr:to>
      <xdr:col>26</xdr:col>
      <xdr:colOff>127001</xdr:colOff>
      <xdr:row>35</xdr:row>
      <xdr:rowOff>254000</xdr:rowOff>
    </xdr:to>
    <xdr:graphicFrame macro="">
      <xdr:nvGraphicFramePr>
        <xdr:cNvPr id="30" name="グラフ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282576</xdr:colOff>
      <xdr:row>33</xdr:row>
      <xdr:rowOff>254000</xdr:rowOff>
    </xdr:from>
    <xdr:to>
      <xdr:col>26</xdr:col>
      <xdr:colOff>127001</xdr:colOff>
      <xdr:row>38</xdr:row>
      <xdr:rowOff>254000</xdr:rowOff>
    </xdr:to>
    <xdr:graphicFrame macro="">
      <xdr:nvGraphicFramePr>
        <xdr:cNvPr id="31" name="グラフ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47</xdr:row>
      <xdr:rowOff>35719</xdr:rowOff>
    </xdr:from>
    <xdr:to>
      <xdr:col>13</xdr:col>
      <xdr:colOff>1750219</xdr:colOff>
      <xdr:row>59</xdr:row>
      <xdr:rowOff>119062</xdr:rowOff>
    </xdr:to>
    <xdr:graphicFrame macro="">
      <xdr:nvGraphicFramePr>
        <xdr:cNvPr id="32" name="グラフ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8</xdr:col>
      <xdr:colOff>161925</xdr:colOff>
      <xdr:row>6</xdr:row>
      <xdr:rowOff>41274</xdr:rowOff>
    </xdr:to>
    <xdr:sp macro="" textlink="">
      <xdr:nvSpPr>
        <xdr:cNvPr id="2" name="ACtitle"/>
        <xdr:cNvSpPr>
          <a:spLocks noChangeArrowheads="1"/>
        </xdr:cNvSpPr>
      </xdr:nvSpPr>
      <xdr:spPr bwMode="auto">
        <a:xfrm>
          <a:off x="533400" y="647699"/>
          <a:ext cx="4953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あなたは、現在、自分の力を発揮できていますか。</a:t>
          </a: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Q41</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130175</xdr:rowOff>
    </xdr:from>
    <xdr:to>
      <xdr:col>2</xdr:col>
      <xdr:colOff>757237</xdr:colOff>
      <xdr:row>27</xdr:row>
      <xdr:rowOff>958850</xdr:rowOff>
    </xdr:to>
    <xdr:grpSp>
      <xdr:nvGrpSpPr>
        <xdr:cNvPr id="5" name="Obj_Diff_P2M2"/>
        <xdr:cNvGrpSpPr>
          <a:grpSpLocks/>
        </xdr:cNvGrpSpPr>
      </xdr:nvGrpSpPr>
      <xdr:grpSpPr bwMode="auto">
        <a:xfrm>
          <a:off x="573881" y="4214019"/>
          <a:ext cx="1254919" cy="828675"/>
          <a:chOff x="168" y="135"/>
          <a:chExt cx="132" cy="87"/>
        </a:xfrm>
      </xdr:grpSpPr>
      <xdr:sp macro="" textlink="">
        <xdr:nvSpPr>
          <xdr:cNvPr id="6"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7"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9"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0"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1"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2"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3"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4"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5"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6"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7"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8"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9"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1"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2"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23</xdr:row>
      <xdr:rowOff>3175</xdr:rowOff>
    </xdr:from>
    <xdr:to>
      <xdr:col>2</xdr:col>
      <xdr:colOff>757237</xdr:colOff>
      <xdr:row>27</xdr:row>
      <xdr:rowOff>69850</xdr:rowOff>
    </xdr:to>
    <xdr:grpSp>
      <xdr:nvGrpSpPr>
        <xdr:cNvPr id="23" name="Obj_Diff_All"/>
        <xdr:cNvGrpSpPr>
          <a:grpSpLocks/>
        </xdr:cNvGrpSpPr>
      </xdr:nvGrpSpPr>
      <xdr:grpSpPr bwMode="auto">
        <a:xfrm>
          <a:off x="573881" y="3325019"/>
          <a:ext cx="1254919" cy="828675"/>
          <a:chOff x="168" y="315"/>
          <a:chExt cx="132" cy="87"/>
        </a:xfrm>
      </xdr:grpSpPr>
      <xdr:sp macro="" textlink="">
        <xdr:nvSpPr>
          <xdr:cNvPr id="24"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5"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6"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7"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21</xdr:row>
      <xdr:rowOff>142875</xdr:rowOff>
    </xdr:from>
    <xdr:to>
      <xdr:col>2</xdr:col>
      <xdr:colOff>728662</xdr:colOff>
      <xdr:row>22</xdr:row>
      <xdr:rowOff>123825</xdr:rowOff>
    </xdr:to>
    <xdr:sp macro="" textlink="">
      <xdr:nvSpPr>
        <xdr:cNvPr id="28" name="Obj_Attention_Txt"/>
        <xdr:cNvSpPr txBox="1">
          <a:spLocks noChangeArrowheads="1"/>
        </xdr:cNvSpPr>
      </xdr:nvSpPr>
      <xdr:spPr bwMode="auto">
        <a:xfrm>
          <a:off x="571500" y="30861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29" name="グラフ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282576</xdr:colOff>
      <xdr:row>30</xdr:row>
      <xdr:rowOff>254000</xdr:rowOff>
    </xdr:from>
    <xdr:to>
      <xdr:col>26</xdr:col>
      <xdr:colOff>127001</xdr:colOff>
      <xdr:row>35</xdr:row>
      <xdr:rowOff>254000</xdr:rowOff>
    </xdr:to>
    <xdr:graphicFrame macro="">
      <xdr:nvGraphicFramePr>
        <xdr:cNvPr id="30" name="グラフ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282576</xdr:colOff>
      <xdr:row>33</xdr:row>
      <xdr:rowOff>254000</xdr:rowOff>
    </xdr:from>
    <xdr:to>
      <xdr:col>26</xdr:col>
      <xdr:colOff>127001</xdr:colOff>
      <xdr:row>38</xdr:row>
      <xdr:rowOff>254000</xdr:rowOff>
    </xdr:to>
    <xdr:graphicFrame macro="">
      <xdr:nvGraphicFramePr>
        <xdr:cNvPr id="31" name="グラフ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452438</xdr:colOff>
      <xdr:row>47</xdr:row>
      <xdr:rowOff>250032</xdr:rowOff>
    </xdr:from>
    <xdr:to>
      <xdr:col>13</xdr:col>
      <xdr:colOff>857250</xdr:colOff>
      <xdr:row>61</xdr:row>
      <xdr:rowOff>0</xdr:rowOff>
    </xdr:to>
    <xdr:graphicFrame macro="">
      <xdr:nvGraphicFramePr>
        <xdr:cNvPr id="32" name="グラフ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11</xdr:col>
      <xdr:colOff>257174</xdr:colOff>
      <xdr:row>23</xdr:row>
      <xdr:rowOff>95250</xdr:rowOff>
    </xdr:from>
    <xdr:to>
      <xdr:col>20</xdr:col>
      <xdr:colOff>28575</xdr:colOff>
      <xdr:row>39</xdr:row>
      <xdr:rowOff>104774</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333375</xdr:colOff>
      <xdr:row>24</xdr:row>
      <xdr:rowOff>0</xdr:rowOff>
    </xdr:from>
    <xdr:to>
      <xdr:col>10</xdr:col>
      <xdr:colOff>257176</xdr:colOff>
      <xdr:row>40</xdr:row>
      <xdr:rowOff>9524</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564356</xdr:colOff>
      <xdr:row>2</xdr:row>
      <xdr:rowOff>97631</xdr:rowOff>
    </xdr:from>
    <xdr:to>
      <xdr:col>7</xdr:col>
      <xdr:colOff>200819</xdr:colOff>
      <xdr:row>6</xdr:row>
      <xdr:rowOff>34131</xdr:rowOff>
    </xdr:to>
    <xdr:sp macro="" textlink="">
      <xdr:nvSpPr>
        <xdr:cNvPr id="4" name="ACtitle"/>
        <xdr:cNvSpPr>
          <a:spLocks noChangeArrowheads="1"/>
        </xdr:cNvSpPr>
      </xdr:nvSpPr>
      <xdr:spPr bwMode="auto">
        <a:xfrm>
          <a:off x="564356" y="440531"/>
          <a:ext cx="5075238"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あなたの個人の最近</a:t>
          </a:r>
          <a:r>
            <a:rPr lang="en-US" altLang="ja-JP" sz="1400" b="0" i="0" u="none" strike="noStrike" baseline="0">
              <a:solidFill>
                <a:srgbClr val="FFFFFF"/>
              </a:solidFill>
              <a:latin typeface="ＭＳ Ｐゴシック" panose="020B0600070205080204" pitchFamily="50" charset="-128"/>
            </a:rPr>
            <a:t>1</a:t>
          </a:r>
          <a:r>
            <a:rPr lang="ja-JP" altLang="en-US" sz="1400" b="0" i="0" u="none" strike="noStrike" baseline="0">
              <a:solidFill>
                <a:srgbClr val="FFFFFF"/>
              </a:solidFill>
              <a:latin typeface="ＭＳ Ｐゴシック" panose="020B0600070205080204" pitchFamily="50" charset="-128"/>
            </a:rPr>
            <a:t>年間のおおよその税込年収について、</a:t>
          </a:r>
          <a:endParaRPr lang="en-US" altLang="ja-JP" sz="1400" b="0" i="0" u="none" strike="noStrike" baseline="0">
            <a:solidFill>
              <a:srgbClr val="FFFFFF"/>
            </a:solidFill>
            <a:latin typeface="ＭＳ Ｐゴシック" panose="020B0600070205080204" pitchFamily="50" charset="-128"/>
          </a:endParaRPr>
        </a:p>
        <a:p>
          <a:r>
            <a:rPr lang="ja-JP" altLang="en-US" sz="1400" b="0" i="0" u="none" strike="noStrike" baseline="0">
              <a:solidFill>
                <a:srgbClr val="FFFFFF"/>
              </a:solidFill>
              <a:latin typeface="ＭＳ Ｐゴシック" panose="020B0600070205080204" pitchFamily="50" charset="-128"/>
            </a:rPr>
            <a:t>あてはまるものを</a:t>
          </a:r>
          <a:r>
            <a:rPr lang="en-US" altLang="ja-JP" sz="1400" b="0" i="0" u="none" strike="noStrike" baseline="0">
              <a:solidFill>
                <a:srgbClr val="FFFFFF"/>
              </a:solidFill>
              <a:latin typeface="ＭＳ Ｐゴシック" panose="020B0600070205080204" pitchFamily="50" charset="-128"/>
            </a:rPr>
            <a:t>1</a:t>
          </a:r>
          <a:r>
            <a:rPr lang="ja-JP" altLang="en-US" sz="1400" b="0" i="0" u="none" strike="noStrike" baseline="0">
              <a:solidFill>
                <a:srgbClr val="FFFFFF"/>
              </a:solidFill>
              <a:latin typeface="ＭＳ Ｐゴシック" panose="020B0600070205080204" pitchFamily="50" charset="-128"/>
            </a:rPr>
            <a:t>つお選び下さい。</a:t>
          </a:r>
          <a:endParaRPr lang="en-US" altLang="ja-JP" sz="1400" b="0" i="0" u="none" strike="noStrike" baseline="0">
            <a:solidFill>
              <a:srgbClr val="FFFFFF"/>
            </a:solidFill>
            <a:latin typeface="ＭＳ Ｐゴシック" panose="020B0600070205080204" pitchFamily="50" charset="-128"/>
          </a:endParaRPr>
        </a:p>
      </xdr:txBody>
    </xdr:sp>
    <xdr:clientData/>
  </xdr:twoCellAnchor>
  <xdr:twoCellAnchor editAs="oneCell">
    <xdr:from>
      <xdr:col>0</xdr:col>
      <xdr:colOff>47625</xdr:colOff>
      <xdr:row>0</xdr:row>
      <xdr:rowOff>47625</xdr:rowOff>
    </xdr:from>
    <xdr:to>
      <xdr:col>1</xdr:col>
      <xdr:colOff>316706</xdr:colOff>
      <xdr:row>2</xdr:row>
      <xdr:rowOff>111919</xdr:rowOff>
    </xdr:to>
    <xdr:sp macro="" textlink="">
      <xdr:nvSpPr>
        <xdr:cNvPr id="5" name="ACitem"/>
        <xdr:cNvSpPr>
          <a:spLocks noChangeArrowheads="1"/>
        </xdr:cNvSpPr>
      </xdr:nvSpPr>
      <xdr:spPr bwMode="auto">
        <a:xfrm>
          <a:off x="47625" y="47625"/>
          <a:ext cx="954881" cy="407194"/>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Q15</a:t>
          </a:r>
          <a:endParaRPr lang="ja-JP" altLang="en-US" sz="1800" b="0" i="0" u="none" strike="noStrike" baseline="0">
            <a:solidFill>
              <a:srgbClr val="000000"/>
            </a:solidFill>
            <a:latin typeface="Lucida Sans Unicode" panose="020B0602030504020204" pitchFamily="34" charset="0"/>
          </a:endParaRPr>
        </a:p>
      </xdr:txBody>
    </xdr:sp>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9</xdr:col>
      <xdr:colOff>28575</xdr:colOff>
      <xdr:row>6</xdr:row>
      <xdr:rowOff>41274</xdr:rowOff>
    </xdr:to>
    <xdr:sp macro="" textlink="">
      <xdr:nvSpPr>
        <xdr:cNvPr id="2" name="ACtitle"/>
        <xdr:cNvSpPr>
          <a:spLocks noChangeArrowheads="1"/>
        </xdr:cNvSpPr>
      </xdr:nvSpPr>
      <xdr:spPr bwMode="auto">
        <a:xfrm>
          <a:off x="533400" y="647699"/>
          <a:ext cx="5334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あなたは仕事を通じてどの程度達成感を感じていますか。</a:t>
          </a: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Q42</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130175</xdr:rowOff>
    </xdr:from>
    <xdr:to>
      <xdr:col>2</xdr:col>
      <xdr:colOff>757237</xdr:colOff>
      <xdr:row>27</xdr:row>
      <xdr:rowOff>958850</xdr:rowOff>
    </xdr:to>
    <xdr:grpSp>
      <xdr:nvGrpSpPr>
        <xdr:cNvPr id="5" name="Obj_Diff_P2M2"/>
        <xdr:cNvGrpSpPr>
          <a:grpSpLocks/>
        </xdr:cNvGrpSpPr>
      </xdr:nvGrpSpPr>
      <xdr:grpSpPr bwMode="auto">
        <a:xfrm>
          <a:off x="573881" y="4214019"/>
          <a:ext cx="1254919" cy="828675"/>
          <a:chOff x="168" y="135"/>
          <a:chExt cx="132" cy="87"/>
        </a:xfrm>
      </xdr:grpSpPr>
      <xdr:sp macro="" textlink="">
        <xdr:nvSpPr>
          <xdr:cNvPr id="6"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7"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9"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0"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1"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2"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3"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4"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5"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6"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7"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8"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9"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1"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2"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23</xdr:row>
      <xdr:rowOff>3175</xdr:rowOff>
    </xdr:from>
    <xdr:to>
      <xdr:col>2</xdr:col>
      <xdr:colOff>757237</xdr:colOff>
      <xdr:row>27</xdr:row>
      <xdr:rowOff>69850</xdr:rowOff>
    </xdr:to>
    <xdr:grpSp>
      <xdr:nvGrpSpPr>
        <xdr:cNvPr id="23" name="Obj_Diff_All"/>
        <xdr:cNvGrpSpPr>
          <a:grpSpLocks/>
        </xdr:cNvGrpSpPr>
      </xdr:nvGrpSpPr>
      <xdr:grpSpPr bwMode="auto">
        <a:xfrm>
          <a:off x="573881" y="3325019"/>
          <a:ext cx="1254919" cy="828675"/>
          <a:chOff x="168" y="315"/>
          <a:chExt cx="132" cy="87"/>
        </a:xfrm>
      </xdr:grpSpPr>
      <xdr:sp macro="" textlink="">
        <xdr:nvSpPr>
          <xdr:cNvPr id="24"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5"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6"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7"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21</xdr:row>
      <xdr:rowOff>142875</xdr:rowOff>
    </xdr:from>
    <xdr:to>
      <xdr:col>2</xdr:col>
      <xdr:colOff>728662</xdr:colOff>
      <xdr:row>22</xdr:row>
      <xdr:rowOff>123825</xdr:rowOff>
    </xdr:to>
    <xdr:sp macro="" textlink="">
      <xdr:nvSpPr>
        <xdr:cNvPr id="28" name="Obj_Attention_Txt"/>
        <xdr:cNvSpPr txBox="1">
          <a:spLocks noChangeArrowheads="1"/>
        </xdr:cNvSpPr>
      </xdr:nvSpPr>
      <xdr:spPr bwMode="auto">
        <a:xfrm>
          <a:off x="571500" y="30861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29" name="グラフ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282576</xdr:colOff>
      <xdr:row>30</xdr:row>
      <xdr:rowOff>254000</xdr:rowOff>
    </xdr:from>
    <xdr:to>
      <xdr:col>26</xdr:col>
      <xdr:colOff>127001</xdr:colOff>
      <xdr:row>35</xdr:row>
      <xdr:rowOff>254000</xdr:rowOff>
    </xdr:to>
    <xdr:graphicFrame macro="">
      <xdr:nvGraphicFramePr>
        <xdr:cNvPr id="30" name="グラフ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282576</xdr:colOff>
      <xdr:row>33</xdr:row>
      <xdr:rowOff>254000</xdr:rowOff>
    </xdr:from>
    <xdr:to>
      <xdr:col>26</xdr:col>
      <xdr:colOff>127001</xdr:colOff>
      <xdr:row>38</xdr:row>
      <xdr:rowOff>254000</xdr:rowOff>
    </xdr:to>
    <xdr:graphicFrame macro="">
      <xdr:nvGraphicFramePr>
        <xdr:cNvPr id="31" name="グラフ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71439</xdr:colOff>
      <xdr:row>47</xdr:row>
      <xdr:rowOff>202407</xdr:rowOff>
    </xdr:from>
    <xdr:to>
      <xdr:col>13</xdr:col>
      <xdr:colOff>1285876</xdr:colOff>
      <xdr:row>60</xdr:row>
      <xdr:rowOff>119063</xdr:rowOff>
    </xdr:to>
    <xdr:graphicFrame macro="">
      <xdr:nvGraphicFramePr>
        <xdr:cNvPr id="32" name="グラフ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9</xdr:col>
      <xdr:colOff>28575</xdr:colOff>
      <xdr:row>6</xdr:row>
      <xdr:rowOff>41274</xdr:rowOff>
    </xdr:to>
    <xdr:sp macro="" textlink="">
      <xdr:nvSpPr>
        <xdr:cNvPr id="2" name="ACtitle"/>
        <xdr:cNvSpPr>
          <a:spLocks noChangeArrowheads="1"/>
        </xdr:cNvSpPr>
      </xdr:nvSpPr>
      <xdr:spPr bwMode="auto">
        <a:xfrm>
          <a:off x="533400" y="647699"/>
          <a:ext cx="5334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あなたは仕事を通じてどの程度達成感を感じていますか。</a:t>
          </a: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Q42</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130175</xdr:rowOff>
    </xdr:from>
    <xdr:to>
      <xdr:col>2</xdr:col>
      <xdr:colOff>757237</xdr:colOff>
      <xdr:row>27</xdr:row>
      <xdr:rowOff>958850</xdr:rowOff>
    </xdr:to>
    <xdr:grpSp>
      <xdr:nvGrpSpPr>
        <xdr:cNvPr id="5" name="Obj_Diff_P2M2"/>
        <xdr:cNvGrpSpPr>
          <a:grpSpLocks/>
        </xdr:cNvGrpSpPr>
      </xdr:nvGrpSpPr>
      <xdr:grpSpPr bwMode="auto">
        <a:xfrm>
          <a:off x="573881" y="4144282"/>
          <a:ext cx="1254919" cy="828675"/>
          <a:chOff x="168" y="135"/>
          <a:chExt cx="132" cy="87"/>
        </a:xfrm>
      </xdr:grpSpPr>
      <xdr:sp macro="" textlink="">
        <xdr:nvSpPr>
          <xdr:cNvPr id="6"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7"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9"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0"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1"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2"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3"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4"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5"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6"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7"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8"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9"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1"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2"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23</xdr:row>
      <xdr:rowOff>3175</xdr:rowOff>
    </xdr:from>
    <xdr:to>
      <xdr:col>2</xdr:col>
      <xdr:colOff>757237</xdr:colOff>
      <xdr:row>27</xdr:row>
      <xdr:rowOff>69850</xdr:rowOff>
    </xdr:to>
    <xdr:grpSp>
      <xdr:nvGrpSpPr>
        <xdr:cNvPr id="23" name="Obj_Diff_All"/>
        <xdr:cNvGrpSpPr>
          <a:grpSpLocks/>
        </xdr:cNvGrpSpPr>
      </xdr:nvGrpSpPr>
      <xdr:grpSpPr bwMode="auto">
        <a:xfrm>
          <a:off x="573881" y="3268889"/>
          <a:ext cx="1254919" cy="815068"/>
          <a:chOff x="168" y="315"/>
          <a:chExt cx="132" cy="87"/>
        </a:xfrm>
      </xdr:grpSpPr>
      <xdr:sp macro="" textlink="">
        <xdr:nvSpPr>
          <xdr:cNvPr id="24"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5"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6"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7"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21</xdr:row>
      <xdr:rowOff>142875</xdr:rowOff>
    </xdr:from>
    <xdr:to>
      <xdr:col>2</xdr:col>
      <xdr:colOff>728662</xdr:colOff>
      <xdr:row>22</xdr:row>
      <xdr:rowOff>123825</xdr:rowOff>
    </xdr:to>
    <xdr:sp macro="" textlink="">
      <xdr:nvSpPr>
        <xdr:cNvPr id="28" name="Obj_Attention_Txt"/>
        <xdr:cNvSpPr txBox="1">
          <a:spLocks noChangeArrowheads="1"/>
        </xdr:cNvSpPr>
      </xdr:nvSpPr>
      <xdr:spPr bwMode="auto">
        <a:xfrm>
          <a:off x="571500" y="30861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29" name="グラフ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282576</xdr:colOff>
      <xdr:row>30</xdr:row>
      <xdr:rowOff>254000</xdr:rowOff>
    </xdr:from>
    <xdr:to>
      <xdr:col>26</xdr:col>
      <xdr:colOff>127001</xdr:colOff>
      <xdr:row>35</xdr:row>
      <xdr:rowOff>254000</xdr:rowOff>
    </xdr:to>
    <xdr:graphicFrame macro="">
      <xdr:nvGraphicFramePr>
        <xdr:cNvPr id="30" name="グラフ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282576</xdr:colOff>
      <xdr:row>33</xdr:row>
      <xdr:rowOff>254000</xdr:rowOff>
    </xdr:from>
    <xdr:to>
      <xdr:col>26</xdr:col>
      <xdr:colOff>127001</xdr:colOff>
      <xdr:row>38</xdr:row>
      <xdr:rowOff>254000</xdr:rowOff>
    </xdr:to>
    <xdr:graphicFrame macro="">
      <xdr:nvGraphicFramePr>
        <xdr:cNvPr id="31" name="グラフ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892969</xdr:colOff>
      <xdr:row>46</xdr:row>
      <xdr:rowOff>154782</xdr:rowOff>
    </xdr:from>
    <xdr:to>
      <xdr:col>13</xdr:col>
      <xdr:colOff>1833563</xdr:colOff>
      <xdr:row>58</xdr:row>
      <xdr:rowOff>119063</xdr:rowOff>
    </xdr:to>
    <xdr:graphicFrame macro="">
      <xdr:nvGraphicFramePr>
        <xdr:cNvPr id="32" name="グラフ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12</xdr:col>
      <xdr:colOff>419099</xdr:colOff>
      <xdr:row>5</xdr:row>
      <xdr:rowOff>155574</xdr:rowOff>
    </xdr:to>
    <xdr:sp macro="" textlink="">
      <xdr:nvSpPr>
        <xdr:cNvPr id="2" name="ACtitle"/>
        <xdr:cNvSpPr>
          <a:spLocks noChangeArrowheads="1"/>
        </xdr:cNvSpPr>
      </xdr:nvSpPr>
      <xdr:spPr bwMode="auto">
        <a:xfrm>
          <a:off x="533399" y="571499"/>
          <a:ext cx="7239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あなたの現在のモチベーションが高い理由としてあてはまるものをすべて選んでください。</a:t>
          </a:r>
        </a:p>
      </xdr:txBody>
    </xdr:sp>
    <xdr:clientData/>
  </xdr:twoCellAnchor>
  <xdr:twoCellAnchor>
    <xdr:from>
      <xdr:col>4</xdr:col>
      <xdr:colOff>0</xdr:colOff>
      <xdr:row>13</xdr:row>
      <xdr:rowOff>38100</xdr:rowOff>
    </xdr:from>
    <xdr:to>
      <xdr:col>19</xdr:col>
      <xdr:colOff>66675</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Q39</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69728" y="4883962"/>
          <a:ext cx="1250765" cy="8358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69728" y="3997177"/>
          <a:ext cx="1250765" cy="826460"/>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13</xdr:col>
      <xdr:colOff>415130</xdr:colOff>
      <xdr:row>5</xdr:row>
      <xdr:rowOff>155574</xdr:rowOff>
    </xdr:to>
    <xdr:sp macro="" textlink="">
      <xdr:nvSpPr>
        <xdr:cNvPr id="2" name="ACtitle"/>
        <xdr:cNvSpPr>
          <a:spLocks noChangeArrowheads="1"/>
        </xdr:cNvSpPr>
      </xdr:nvSpPr>
      <xdr:spPr bwMode="auto">
        <a:xfrm>
          <a:off x="533399" y="571499"/>
          <a:ext cx="7747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あなたの現在のモチベーションが以前より低い理由として当てはまるものをすべて選んでください。</a:t>
          </a:r>
        </a:p>
      </xdr:txBody>
    </xdr:sp>
    <xdr:clientData/>
  </xdr:twoCellAnchor>
  <xdr:twoCellAnchor>
    <xdr:from>
      <xdr:col>4</xdr:col>
      <xdr:colOff>0</xdr:colOff>
      <xdr:row>13</xdr:row>
      <xdr:rowOff>38100</xdr:rowOff>
    </xdr:from>
    <xdr:to>
      <xdr:col>19</xdr:col>
      <xdr:colOff>66675</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Q40</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036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8</xdr:col>
      <xdr:colOff>161925</xdr:colOff>
      <xdr:row>6</xdr:row>
      <xdr:rowOff>41274</xdr:rowOff>
    </xdr:to>
    <xdr:sp macro="" textlink="">
      <xdr:nvSpPr>
        <xdr:cNvPr id="2" name="ACtitle"/>
        <xdr:cNvSpPr>
          <a:spLocks noChangeArrowheads="1"/>
        </xdr:cNvSpPr>
      </xdr:nvSpPr>
      <xdr:spPr bwMode="auto">
        <a:xfrm>
          <a:off x="533400" y="647699"/>
          <a:ext cx="4953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あなたは、現在、自分の力を発揮できていますか。</a:t>
          </a: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Q41</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036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36</xdr:row>
      <xdr:rowOff>38101</xdr:rowOff>
    </xdr:from>
    <xdr:to>
      <xdr:col>10</xdr:col>
      <xdr:colOff>113625</xdr:colOff>
      <xdr:row>40</xdr:row>
      <xdr:rowOff>114301</xdr:rowOff>
    </xdr:to>
    <xdr:graphicFrame macro="">
      <xdr:nvGraphicFramePr>
        <xdr:cNvPr id="31" name="グラフ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9</xdr:col>
      <xdr:colOff>28575</xdr:colOff>
      <xdr:row>6</xdr:row>
      <xdr:rowOff>41274</xdr:rowOff>
    </xdr:to>
    <xdr:sp macro="" textlink="">
      <xdr:nvSpPr>
        <xdr:cNvPr id="2" name="ACtitle"/>
        <xdr:cNvSpPr>
          <a:spLocks noChangeArrowheads="1"/>
        </xdr:cNvSpPr>
      </xdr:nvSpPr>
      <xdr:spPr bwMode="auto">
        <a:xfrm>
          <a:off x="533400" y="647699"/>
          <a:ext cx="5334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あなたは仕事を通じてどの程度達成感を感じていますか。</a:t>
          </a: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Q42</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4927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1500" y="4038600"/>
          <a:ext cx="1252537"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36</xdr:row>
      <xdr:rowOff>38101</xdr:rowOff>
    </xdr:from>
    <xdr:to>
      <xdr:col>10</xdr:col>
      <xdr:colOff>113625</xdr:colOff>
      <xdr:row>40</xdr:row>
      <xdr:rowOff>114301</xdr:rowOff>
    </xdr:to>
    <xdr:graphicFrame macro="">
      <xdr:nvGraphicFramePr>
        <xdr:cNvPr id="31" name="グラフ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7</xdr:col>
      <xdr:colOff>41275</xdr:colOff>
      <xdr:row>6</xdr:row>
      <xdr:rowOff>41274</xdr:rowOff>
    </xdr:to>
    <xdr:sp macro="" textlink="">
      <xdr:nvSpPr>
        <xdr:cNvPr id="2" name="ACtitle"/>
        <xdr:cNvSpPr>
          <a:spLocks noChangeArrowheads="1"/>
        </xdr:cNvSpPr>
      </xdr:nvSpPr>
      <xdr:spPr bwMode="auto">
        <a:xfrm>
          <a:off x="533400" y="647699"/>
          <a:ext cx="4318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あなたは現在、子育てをしていますか。</a:t>
          </a:r>
        </a:p>
      </xdr:txBody>
    </xdr:sp>
    <xdr:clientData/>
  </xdr:twoCellAnchor>
  <xdr:twoCellAnchor>
    <xdr:from>
      <xdr:col>4</xdr:col>
      <xdr:colOff>0</xdr:colOff>
      <xdr:row>13</xdr:row>
      <xdr:rowOff>38100</xdr:rowOff>
    </xdr:from>
    <xdr:to>
      <xdr:col>8</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Q45</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5" name="Obj_Diff_P2M2"/>
        <xdr:cNvGrpSpPr>
          <a:grpSpLocks/>
        </xdr:cNvGrpSpPr>
      </xdr:nvGrpSpPr>
      <xdr:grpSpPr bwMode="auto">
        <a:xfrm>
          <a:off x="571500" y="4927600"/>
          <a:ext cx="1252537" cy="833438"/>
          <a:chOff x="168" y="135"/>
          <a:chExt cx="132" cy="87"/>
        </a:xfrm>
      </xdr:grpSpPr>
      <xdr:sp macro="" textlink="">
        <xdr:nvSpPr>
          <xdr:cNvPr id="6"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7"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9"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0"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1"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2"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3"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4"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5"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6"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7"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8"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9"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1"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2"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3" name="Obj_Diff_All"/>
        <xdr:cNvGrpSpPr>
          <a:grpSpLocks/>
        </xdr:cNvGrpSpPr>
      </xdr:nvGrpSpPr>
      <xdr:grpSpPr bwMode="auto">
        <a:xfrm>
          <a:off x="571500" y="4038600"/>
          <a:ext cx="1252537" cy="828675"/>
          <a:chOff x="168" y="315"/>
          <a:chExt cx="132" cy="87"/>
        </a:xfrm>
      </xdr:grpSpPr>
      <xdr:sp macro="" textlink="">
        <xdr:nvSpPr>
          <xdr:cNvPr id="24"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5"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6"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7"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8" name="Obj_Attention_Txt"/>
        <xdr:cNvSpPr txBox="1">
          <a:spLocks noChangeArrowheads="1"/>
        </xdr:cNvSpPr>
      </xdr:nvSpPr>
      <xdr:spPr bwMode="auto">
        <a:xfrm>
          <a:off x="571500" y="3797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14</xdr:col>
      <xdr:colOff>273051</xdr:colOff>
      <xdr:row>26</xdr:row>
      <xdr:rowOff>171451</xdr:rowOff>
    </xdr:from>
    <xdr:to>
      <xdr:col>25</xdr:col>
      <xdr:colOff>117476</xdr:colOff>
      <xdr:row>31</xdr:row>
      <xdr:rowOff>234951</xdr:rowOff>
    </xdr:to>
    <xdr:graphicFrame macro="">
      <xdr:nvGraphicFramePr>
        <xdr:cNvPr id="29" name="グラフ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36</xdr:row>
      <xdr:rowOff>1</xdr:rowOff>
    </xdr:from>
    <xdr:to>
      <xdr:col>10</xdr:col>
      <xdr:colOff>113625</xdr:colOff>
      <xdr:row>41</xdr:row>
      <xdr:rowOff>66675</xdr:rowOff>
    </xdr:to>
    <xdr:graphicFrame macro="">
      <xdr:nvGraphicFramePr>
        <xdr:cNvPr id="30" name="グラフ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12</xdr:col>
      <xdr:colOff>400843</xdr:colOff>
      <xdr:row>6</xdr:row>
      <xdr:rowOff>41274</xdr:rowOff>
    </xdr:to>
    <xdr:sp macro="" textlink="">
      <xdr:nvSpPr>
        <xdr:cNvPr id="2" name="ACtitle"/>
        <xdr:cNvSpPr>
          <a:spLocks noChangeArrowheads="1"/>
        </xdr:cNvSpPr>
      </xdr:nvSpPr>
      <xdr:spPr bwMode="auto">
        <a:xfrm>
          <a:off x="533400" y="647699"/>
          <a:ext cx="6992143"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あなたは、これまで、子育てが仕事をする上での制約だと感じることがありましたか。</a:t>
          </a: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Q46</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5" name="Obj_Diff_P2M2"/>
        <xdr:cNvGrpSpPr>
          <a:grpSpLocks/>
        </xdr:cNvGrpSpPr>
      </xdr:nvGrpSpPr>
      <xdr:grpSpPr bwMode="auto">
        <a:xfrm>
          <a:off x="571500" y="4927600"/>
          <a:ext cx="1252537" cy="833438"/>
          <a:chOff x="168" y="135"/>
          <a:chExt cx="132" cy="87"/>
        </a:xfrm>
      </xdr:grpSpPr>
      <xdr:sp macro="" textlink="">
        <xdr:nvSpPr>
          <xdr:cNvPr id="6"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7"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9"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0"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1"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2"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3"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4"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5"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6"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7"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8"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9"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1"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2"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3" name="Obj_Diff_All"/>
        <xdr:cNvGrpSpPr>
          <a:grpSpLocks/>
        </xdr:cNvGrpSpPr>
      </xdr:nvGrpSpPr>
      <xdr:grpSpPr bwMode="auto">
        <a:xfrm>
          <a:off x="571500" y="4038600"/>
          <a:ext cx="1252537" cy="828675"/>
          <a:chOff x="168" y="315"/>
          <a:chExt cx="132" cy="87"/>
        </a:xfrm>
      </xdr:grpSpPr>
      <xdr:sp macro="" textlink="">
        <xdr:nvSpPr>
          <xdr:cNvPr id="24"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5"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6"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7"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8" name="Obj_Attention_Txt"/>
        <xdr:cNvSpPr txBox="1">
          <a:spLocks noChangeArrowheads="1"/>
        </xdr:cNvSpPr>
      </xdr:nvSpPr>
      <xdr:spPr bwMode="auto">
        <a:xfrm>
          <a:off x="571500" y="3797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31</xdr:row>
      <xdr:rowOff>254001</xdr:rowOff>
    </xdr:to>
    <xdr:graphicFrame macro="">
      <xdr:nvGraphicFramePr>
        <xdr:cNvPr id="29" name="グラフ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36</xdr:row>
      <xdr:rowOff>1</xdr:rowOff>
    </xdr:from>
    <xdr:to>
      <xdr:col>10</xdr:col>
      <xdr:colOff>125532</xdr:colOff>
      <xdr:row>40</xdr:row>
      <xdr:rowOff>114301</xdr:rowOff>
    </xdr:to>
    <xdr:graphicFrame macro="">
      <xdr:nvGraphicFramePr>
        <xdr:cNvPr id="30" name="グラフ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10</xdr:col>
      <xdr:colOff>156369</xdr:colOff>
      <xdr:row>6</xdr:row>
      <xdr:rowOff>41274</xdr:rowOff>
    </xdr:to>
    <xdr:sp macro="" textlink="">
      <xdr:nvSpPr>
        <xdr:cNvPr id="2" name="ACtitle"/>
        <xdr:cNvSpPr>
          <a:spLocks noChangeArrowheads="1"/>
        </xdr:cNvSpPr>
      </xdr:nvSpPr>
      <xdr:spPr bwMode="auto">
        <a:xfrm>
          <a:off x="533400" y="647699"/>
          <a:ext cx="5976144"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あなたは、子育ての負担が減り、現在思う存分仕事をしていますか。</a:t>
          </a:r>
        </a:p>
      </xdr:txBody>
    </xdr:sp>
    <xdr:clientData/>
  </xdr:twoCellAnchor>
  <xdr:twoCellAnchor>
    <xdr:from>
      <xdr:col>4</xdr:col>
      <xdr:colOff>0</xdr:colOff>
      <xdr:row>13</xdr:row>
      <xdr:rowOff>38100</xdr:rowOff>
    </xdr:from>
    <xdr:to>
      <xdr:col>8</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Q47</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5" name="Obj_Diff_P2M2"/>
        <xdr:cNvGrpSpPr>
          <a:grpSpLocks/>
        </xdr:cNvGrpSpPr>
      </xdr:nvGrpSpPr>
      <xdr:grpSpPr bwMode="auto">
        <a:xfrm>
          <a:off x="571500" y="4927600"/>
          <a:ext cx="1252537" cy="833438"/>
          <a:chOff x="168" y="135"/>
          <a:chExt cx="132" cy="87"/>
        </a:xfrm>
      </xdr:grpSpPr>
      <xdr:sp macro="" textlink="">
        <xdr:nvSpPr>
          <xdr:cNvPr id="6"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7"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9"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0"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1"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2"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3"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4"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5"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6"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7"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8"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9"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1"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2"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3" name="Obj_Diff_All"/>
        <xdr:cNvGrpSpPr>
          <a:grpSpLocks/>
        </xdr:cNvGrpSpPr>
      </xdr:nvGrpSpPr>
      <xdr:grpSpPr bwMode="auto">
        <a:xfrm>
          <a:off x="571500" y="4038600"/>
          <a:ext cx="1252537" cy="828675"/>
          <a:chOff x="168" y="315"/>
          <a:chExt cx="132" cy="87"/>
        </a:xfrm>
      </xdr:grpSpPr>
      <xdr:sp macro="" textlink="">
        <xdr:nvSpPr>
          <xdr:cNvPr id="24"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5"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6"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7"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8" name="Obj_Attention_Txt"/>
        <xdr:cNvSpPr txBox="1">
          <a:spLocks noChangeArrowheads="1"/>
        </xdr:cNvSpPr>
      </xdr:nvSpPr>
      <xdr:spPr bwMode="auto">
        <a:xfrm>
          <a:off x="571500" y="3797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14</xdr:col>
      <xdr:colOff>282576</xdr:colOff>
      <xdr:row>27</xdr:row>
      <xdr:rowOff>1</xdr:rowOff>
    </xdr:from>
    <xdr:to>
      <xdr:col>25</xdr:col>
      <xdr:colOff>127001</xdr:colOff>
      <xdr:row>31</xdr:row>
      <xdr:rowOff>254001</xdr:rowOff>
    </xdr:to>
    <xdr:graphicFrame macro="">
      <xdr:nvGraphicFramePr>
        <xdr:cNvPr id="29" name="グラフ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36</xdr:row>
      <xdr:rowOff>1</xdr:rowOff>
    </xdr:from>
    <xdr:to>
      <xdr:col>10</xdr:col>
      <xdr:colOff>125532</xdr:colOff>
      <xdr:row>40</xdr:row>
      <xdr:rowOff>114301</xdr:rowOff>
    </xdr:to>
    <xdr:graphicFrame macro="">
      <xdr:nvGraphicFramePr>
        <xdr:cNvPr id="30" name="グラフ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13</xdr:col>
      <xdr:colOff>396875</xdr:colOff>
      <xdr:row>6</xdr:row>
      <xdr:rowOff>41274</xdr:rowOff>
    </xdr:to>
    <xdr:sp macro="" textlink="">
      <xdr:nvSpPr>
        <xdr:cNvPr id="2" name="ACtitle"/>
        <xdr:cNvSpPr>
          <a:spLocks noChangeArrowheads="1"/>
        </xdr:cNvSpPr>
      </xdr:nvSpPr>
      <xdr:spPr bwMode="auto">
        <a:xfrm>
          <a:off x="533400" y="647699"/>
          <a:ext cx="7493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あなたが現在、お勤めの会社では、</a:t>
          </a:r>
          <a:r>
            <a:rPr lang="en-US" altLang="ja-JP" sz="1400" b="0" i="0" u="none" strike="noStrike" baseline="0">
              <a:solidFill>
                <a:srgbClr val="FFFFFF"/>
              </a:solidFill>
              <a:latin typeface="ＭＳ Ｐゴシック" panose="020B0600070205080204" pitchFamily="50" charset="-128"/>
            </a:rPr>
            <a:t>50</a:t>
          </a:r>
          <a:r>
            <a:rPr lang="ja-JP" altLang="en-US" sz="1400" b="0" i="0" u="none" strike="noStrike" baseline="0">
              <a:solidFill>
                <a:srgbClr val="FFFFFF"/>
              </a:solidFill>
              <a:latin typeface="ＭＳ Ｐゴシック" panose="020B0600070205080204" pitchFamily="50" charset="-128"/>
            </a:rPr>
            <a:t>歳以上のベテラン社員の人材活用の方針が明確ですか？</a:t>
          </a:r>
        </a:p>
      </xdr:txBody>
    </xdr:sp>
    <xdr:clientData/>
  </xdr:twoCellAnchor>
  <xdr:twoCellAnchor>
    <xdr:from>
      <xdr:col>4</xdr:col>
      <xdr:colOff>0</xdr:colOff>
      <xdr:row>13</xdr:row>
      <xdr:rowOff>38100</xdr:rowOff>
    </xdr:from>
    <xdr:to>
      <xdr:col>10</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Q48</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2429" y="4837229"/>
          <a:ext cx="1253467" cy="835064"/>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2429" y="3952875"/>
          <a:ext cx="1253467" cy="824029"/>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16</xdr:col>
      <xdr:colOff>282576</xdr:colOff>
      <xdr:row>27</xdr:row>
      <xdr:rowOff>1</xdr:rowOff>
    </xdr:from>
    <xdr:to>
      <xdr:col>27</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37</xdr:row>
      <xdr:rowOff>1</xdr:rowOff>
    </xdr:from>
    <xdr:to>
      <xdr:col>10</xdr:col>
      <xdr:colOff>113625</xdr:colOff>
      <xdr:row>41</xdr:row>
      <xdr:rowOff>152400</xdr:rowOff>
    </xdr:to>
    <xdr:graphicFrame macro="">
      <xdr:nvGraphicFramePr>
        <xdr:cNvPr id="31" name="グラフ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9</xdr:col>
      <xdr:colOff>762000</xdr:colOff>
      <xdr:row>15</xdr:row>
      <xdr:rowOff>104775</xdr:rowOff>
    </xdr:from>
    <xdr:to>
      <xdr:col>17</xdr:col>
      <xdr:colOff>514350</xdr:colOff>
      <xdr:row>30</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47625</xdr:colOff>
      <xdr:row>15</xdr:row>
      <xdr:rowOff>19050</xdr:rowOff>
    </xdr:from>
    <xdr:to>
      <xdr:col>9</xdr:col>
      <xdr:colOff>381000</xdr:colOff>
      <xdr:row>33</xdr:row>
      <xdr:rowOff>66675</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516731</xdr:colOff>
      <xdr:row>2</xdr:row>
      <xdr:rowOff>50006</xdr:rowOff>
    </xdr:from>
    <xdr:to>
      <xdr:col>6</xdr:col>
      <xdr:colOff>743744</xdr:colOff>
      <xdr:row>5</xdr:row>
      <xdr:rowOff>157956</xdr:rowOff>
    </xdr:to>
    <xdr:sp macro="" textlink="">
      <xdr:nvSpPr>
        <xdr:cNvPr id="4" name="ACtitle"/>
        <xdr:cNvSpPr>
          <a:spLocks noChangeArrowheads="1"/>
        </xdr:cNvSpPr>
      </xdr:nvSpPr>
      <xdr:spPr bwMode="auto">
        <a:xfrm>
          <a:off x="516731" y="392906"/>
          <a:ext cx="5075238"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あなたの個人の最近</a:t>
          </a:r>
          <a:r>
            <a:rPr lang="en-US" altLang="ja-JP" sz="1400" b="0" i="0" u="none" strike="noStrike" baseline="0">
              <a:solidFill>
                <a:srgbClr val="FFFFFF"/>
              </a:solidFill>
              <a:latin typeface="ＭＳ Ｐゴシック" panose="020B0600070205080204" pitchFamily="50" charset="-128"/>
            </a:rPr>
            <a:t>1</a:t>
          </a:r>
          <a:r>
            <a:rPr lang="ja-JP" altLang="en-US" sz="1400" b="0" i="0" u="none" strike="noStrike" baseline="0">
              <a:solidFill>
                <a:srgbClr val="FFFFFF"/>
              </a:solidFill>
              <a:latin typeface="ＭＳ Ｐゴシック" panose="020B0600070205080204" pitchFamily="50" charset="-128"/>
            </a:rPr>
            <a:t>年間のおおよその税込年収について、</a:t>
          </a:r>
          <a:endParaRPr lang="en-US" altLang="ja-JP" sz="1400" b="0" i="0" u="none" strike="noStrike" baseline="0">
            <a:solidFill>
              <a:srgbClr val="FFFFFF"/>
            </a:solidFill>
            <a:latin typeface="ＭＳ Ｐゴシック" panose="020B0600070205080204" pitchFamily="50" charset="-128"/>
          </a:endParaRPr>
        </a:p>
        <a:p>
          <a:r>
            <a:rPr lang="ja-JP" altLang="en-US" sz="1400" b="0" i="0" u="none" strike="noStrike" baseline="0">
              <a:solidFill>
                <a:srgbClr val="FFFFFF"/>
              </a:solidFill>
              <a:latin typeface="ＭＳ Ｐゴシック" panose="020B0600070205080204" pitchFamily="50" charset="-128"/>
            </a:rPr>
            <a:t>あてはまるものを</a:t>
          </a:r>
          <a:r>
            <a:rPr lang="en-US" altLang="ja-JP" sz="1400" b="0" i="0" u="none" strike="noStrike" baseline="0">
              <a:solidFill>
                <a:srgbClr val="FFFFFF"/>
              </a:solidFill>
              <a:latin typeface="ＭＳ Ｐゴシック" panose="020B0600070205080204" pitchFamily="50" charset="-128"/>
            </a:rPr>
            <a:t>1</a:t>
          </a:r>
          <a:r>
            <a:rPr lang="ja-JP" altLang="en-US" sz="1400" b="0" i="0" u="none" strike="noStrike" baseline="0">
              <a:solidFill>
                <a:srgbClr val="FFFFFF"/>
              </a:solidFill>
              <a:latin typeface="ＭＳ Ｐゴシック" panose="020B0600070205080204" pitchFamily="50" charset="-128"/>
            </a:rPr>
            <a:t>つお選び下さい。</a:t>
          </a:r>
          <a:endParaRPr lang="en-US" altLang="ja-JP" sz="1400" b="0" i="0" u="none" strike="noStrike" baseline="0">
            <a:solidFill>
              <a:srgbClr val="FFFFFF"/>
            </a:solidFill>
            <a:latin typeface="ＭＳ Ｐゴシック" panose="020B0600070205080204" pitchFamily="50" charset="-128"/>
          </a:endParaRPr>
        </a:p>
      </xdr:txBody>
    </xdr:sp>
    <xdr:clientData/>
  </xdr:twoCellAnchor>
  <xdr:twoCellAnchor editAs="oneCell">
    <xdr:from>
      <xdr:col>0</xdr:col>
      <xdr:colOff>0</xdr:colOff>
      <xdr:row>0</xdr:row>
      <xdr:rowOff>0</xdr:rowOff>
    </xdr:from>
    <xdr:to>
      <xdr:col>1</xdr:col>
      <xdr:colOff>269081</xdr:colOff>
      <xdr:row>2</xdr:row>
      <xdr:rowOff>64294</xdr:rowOff>
    </xdr:to>
    <xdr:sp macro="" textlink="">
      <xdr:nvSpPr>
        <xdr:cNvPr id="5" name="ACitem"/>
        <xdr:cNvSpPr>
          <a:spLocks noChangeArrowheads="1"/>
        </xdr:cNvSpPr>
      </xdr:nvSpPr>
      <xdr:spPr bwMode="auto">
        <a:xfrm>
          <a:off x="0" y="0"/>
          <a:ext cx="954881" cy="407194"/>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Q15</a:t>
          </a:r>
          <a:endParaRPr lang="ja-JP" altLang="en-US" sz="1800" b="0" i="0" u="none" strike="noStrike" baseline="0">
            <a:solidFill>
              <a:srgbClr val="000000"/>
            </a:solidFill>
            <a:latin typeface="Lucida Sans Unicode" panose="020B0602030504020204" pitchFamily="34" charset="0"/>
          </a:endParaRPr>
        </a:p>
      </xdr:txBody>
    </xdr:sp>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9</xdr:col>
      <xdr:colOff>155575</xdr:colOff>
      <xdr:row>7</xdr:row>
      <xdr:rowOff>79374</xdr:rowOff>
    </xdr:to>
    <xdr:sp macro="" textlink="">
      <xdr:nvSpPr>
        <xdr:cNvPr id="2" name="ACtitle"/>
        <xdr:cNvSpPr>
          <a:spLocks noChangeArrowheads="1"/>
        </xdr:cNvSpPr>
      </xdr:nvSpPr>
      <xdr:spPr bwMode="auto">
        <a:xfrm>
          <a:off x="533400" y="647699"/>
          <a:ext cx="5461000" cy="8509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Q50 </a:t>
          </a:r>
          <a:r>
            <a:rPr lang="ja-JP" altLang="en-US" sz="1400" b="0" i="0" u="none" strike="noStrike" baseline="0">
              <a:solidFill>
                <a:srgbClr val="FFFFFF"/>
              </a:solidFill>
              <a:latin typeface="ＭＳ Ｐゴシック" panose="020B0600070205080204" pitchFamily="50" charset="-128"/>
            </a:rPr>
            <a:t>その方針は以下のような方針ですか。
</a:t>
          </a:r>
          <a:r>
            <a:rPr lang="en-US" altLang="ja-JP" sz="1400" b="0" i="0" u="none" strike="noStrike" baseline="0">
              <a:solidFill>
                <a:srgbClr val="FFFFFF"/>
              </a:solidFill>
              <a:latin typeface="ＭＳ Ｐゴシック" panose="020B0600070205080204" pitchFamily="50" charset="-128"/>
            </a:rPr>
            <a:t>【50</a:t>
          </a:r>
          <a:r>
            <a:rPr lang="ja-JP" altLang="en-US" sz="1400" b="0" i="0" u="none" strike="noStrike" baseline="0">
              <a:solidFill>
                <a:srgbClr val="FFFFFF"/>
              </a:solidFill>
              <a:latin typeface="ＭＳ Ｐゴシック" panose="020B0600070205080204" pitchFamily="50" charset="-128"/>
            </a:rPr>
            <a:t>歳以上のベテラン社員に活躍してほしいという方針</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4"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Q50S1</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5" name="Obj_Diff_P2M2"/>
        <xdr:cNvGrpSpPr>
          <a:grpSpLocks/>
        </xdr:cNvGrpSpPr>
      </xdr:nvGrpSpPr>
      <xdr:grpSpPr bwMode="auto">
        <a:xfrm>
          <a:off x="573881" y="5306219"/>
          <a:ext cx="1254919" cy="828675"/>
          <a:chOff x="168" y="135"/>
          <a:chExt cx="132" cy="87"/>
        </a:xfrm>
      </xdr:grpSpPr>
      <xdr:sp macro="" textlink="">
        <xdr:nvSpPr>
          <xdr:cNvPr id="6"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7"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9"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0"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1"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2"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3"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4"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5"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6"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7"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8"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9"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1"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2"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3" name="Obj_Diff_All"/>
        <xdr:cNvGrpSpPr>
          <a:grpSpLocks/>
        </xdr:cNvGrpSpPr>
      </xdr:nvGrpSpPr>
      <xdr:grpSpPr bwMode="auto">
        <a:xfrm>
          <a:off x="573881" y="4417219"/>
          <a:ext cx="1254919" cy="828675"/>
          <a:chOff x="168" y="315"/>
          <a:chExt cx="132" cy="87"/>
        </a:xfrm>
      </xdr:grpSpPr>
      <xdr:sp macro="" textlink="">
        <xdr:nvSpPr>
          <xdr:cNvPr id="24"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5"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6"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7"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8" name="Obj_Attention_Txt"/>
        <xdr:cNvSpPr txBox="1">
          <a:spLocks noChangeArrowheads="1"/>
        </xdr:cNvSpPr>
      </xdr:nvSpPr>
      <xdr:spPr bwMode="auto">
        <a:xfrm>
          <a:off x="571500" y="4178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29" name="グラフ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37</xdr:row>
      <xdr:rowOff>1</xdr:rowOff>
    </xdr:from>
    <xdr:to>
      <xdr:col>10</xdr:col>
      <xdr:colOff>113625</xdr:colOff>
      <xdr:row>41</xdr:row>
      <xdr:rowOff>152400</xdr:rowOff>
    </xdr:to>
    <xdr:graphicFrame macro="">
      <xdr:nvGraphicFramePr>
        <xdr:cNvPr id="30" name="グラフ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13</xdr:col>
      <xdr:colOff>396875</xdr:colOff>
      <xdr:row>6</xdr:row>
      <xdr:rowOff>41274</xdr:rowOff>
    </xdr:to>
    <xdr:sp macro="" textlink="">
      <xdr:nvSpPr>
        <xdr:cNvPr id="2" name="ACtitle"/>
        <xdr:cNvSpPr>
          <a:spLocks noChangeArrowheads="1"/>
        </xdr:cNvSpPr>
      </xdr:nvSpPr>
      <xdr:spPr bwMode="auto">
        <a:xfrm>
          <a:off x="533400" y="647699"/>
          <a:ext cx="7493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a:t>
          </a:r>
          <a:r>
            <a:rPr lang="en-US" altLang="ja-JP" sz="1400" b="0" i="0" u="none" strike="noStrike" baseline="0">
              <a:solidFill>
                <a:srgbClr val="FFFFFF"/>
              </a:solidFill>
              <a:latin typeface="ＭＳ Ｐゴシック" panose="020B0600070205080204" pitchFamily="50" charset="-128"/>
            </a:rPr>
            <a:t>45</a:t>
          </a:r>
          <a:r>
            <a:rPr lang="ja-JP" altLang="en-US" sz="1400" b="0" i="0" u="none" strike="noStrike" baseline="0">
              <a:solidFill>
                <a:srgbClr val="FFFFFF"/>
              </a:solidFill>
              <a:latin typeface="ＭＳ Ｐゴシック" panose="020B0600070205080204" pitchFamily="50" charset="-128"/>
            </a:rPr>
            <a:t>歳～</a:t>
          </a:r>
          <a:r>
            <a:rPr lang="en-US" altLang="ja-JP" sz="1400" b="0" i="0" u="none" strike="noStrike" baseline="0">
              <a:solidFill>
                <a:srgbClr val="FFFFFF"/>
              </a:solidFill>
              <a:latin typeface="ＭＳ Ｐゴシック" panose="020B0600070205080204" pitchFamily="50" charset="-128"/>
            </a:rPr>
            <a:t>55</a:t>
          </a:r>
          <a:r>
            <a:rPr lang="ja-JP" altLang="en-US" sz="1400" b="0" i="0" u="none" strike="noStrike" baseline="0">
              <a:solidFill>
                <a:srgbClr val="FFFFFF"/>
              </a:solidFill>
              <a:latin typeface="ＭＳ Ｐゴシック" panose="020B0600070205080204" pitchFamily="50" charset="-128"/>
            </a:rPr>
            <a:t>歳ぐらいの間にキャリアや定年に関する研修を受けたことがありますか。</a:t>
          </a:r>
        </a:p>
      </xdr:txBody>
    </xdr:sp>
    <xdr:clientData/>
  </xdr:twoCellAnchor>
  <xdr:twoCellAnchor>
    <xdr:from>
      <xdr:col>4</xdr:col>
      <xdr:colOff>0</xdr:colOff>
      <xdr:row>13</xdr:row>
      <xdr:rowOff>38100</xdr:rowOff>
    </xdr:from>
    <xdr:to>
      <xdr:col>10</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Q51</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4927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1500" y="4038600"/>
          <a:ext cx="1252537"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16</xdr:col>
      <xdr:colOff>282576</xdr:colOff>
      <xdr:row>27</xdr:row>
      <xdr:rowOff>1</xdr:rowOff>
    </xdr:from>
    <xdr:to>
      <xdr:col>27</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9525</xdr:colOff>
      <xdr:row>36</xdr:row>
      <xdr:rowOff>85724</xdr:rowOff>
    </xdr:from>
    <xdr:to>
      <xdr:col>14</xdr:col>
      <xdr:colOff>256500</xdr:colOff>
      <xdr:row>41</xdr:row>
      <xdr:rowOff>123825</xdr:rowOff>
    </xdr:to>
    <xdr:graphicFrame macro="">
      <xdr:nvGraphicFramePr>
        <xdr:cNvPr id="31" name="グラフ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9</xdr:col>
      <xdr:colOff>28575</xdr:colOff>
      <xdr:row>6</xdr:row>
      <xdr:rowOff>41274</xdr:rowOff>
    </xdr:to>
    <xdr:sp macro="" textlink="">
      <xdr:nvSpPr>
        <xdr:cNvPr id="2" name="ACtitle"/>
        <xdr:cNvSpPr>
          <a:spLocks noChangeArrowheads="1"/>
        </xdr:cNvSpPr>
      </xdr:nvSpPr>
      <xdr:spPr bwMode="auto">
        <a:xfrm>
          <a:off x="533400" y="647699"/>
          <a:ext cx="5334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その研修の内容は、あなたのニーズに合っていましたか。</a:t>
          </a: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Q52</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5" name="Obj_Diff_P2M2"/>
        <xdr:cNvGrpSpPr>
          <a:grpSpLocks/>
        </xdr:cNvGrpSpPr>
      </xdr:nvGrpSpPr>
      <xdr:grpSpPr bwMode="auto">
        <a:xfrm>
          <a:off x="573881" y="4925219"/>
          <a:ext cx="1254919" cy="828675"/>
          <a:chOff x="168" y="135"/>
          <a:chExt cx="132" cy="87"/>
        </a:xfrm>
      </xdr:grpSpPr>
      <xdr:sp macro="" textlink="">
        <xdr:nvSpPr>
          <xdr:cNvPr id="6"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7"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9"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0"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1"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2"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3"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4"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5"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6"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7"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8"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9"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1"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2"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3" name="Obj_Diff_All"/>
        <xdr:cNvGrpSpPr>
          <a:grpSpLocks/>
        </xdr:cNvGrpSpPr>
      </xdr:nvGrpSpPr>
      <xdr:grpSpPr bwMode="auto">
        <a:xfrm>
          <a:off x="573881" y="4036219"/>
          <a:ext cx="1254919" cy="828675"/>
          <a:chOff x="168" y="315"/>
          <a:chExt cx="132" cy="87"/>
        </a:xfrm>
      </xdr:grpSpPr>
      <xdr:sp macro="" textlink="">
        <xdr:nvSpPr>
          <xdr:cNvPr id="24"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5"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6"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7"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8" name="Obj_Attention_Txt"/>
        <xdr:cNvSpPr txBox="1">
          <a:spLocks noChangeArrowheads="1"/>
        </xdr:cNvSpPr>
      </xdr:nvSpPr>
      <xdr:spPr bwMode="auto">
        <a:xfrm>
          <a:off x="571500" y="3797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31</xdr:row>
      <xdr:rowOff>254001</xdr:rowOff>
    </xdr:to>
    <xdr:graphicFrame macro="">
      <xdr:nvGraphicFramePr>
        <xdr:cNvPr id="29" name="グラフ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35</xdr:row>
      <xdr:rowOff>0</xdr:rowOff>
    </xdr:from>
    <xdr:to>
      <xdr:col>10</xdr:col>
      <xdr:colOff>125532</xdr:colOff>
      <xdr:row>39</xdr:row>
      <xdr:rowOff>250031</xdr:rowOff>
    </xdr:to>
    <xdr:graphicFrame macro="">
      <xdr:nvGraphicFramePr>
        <xdr:cNvPr id="30" name="グラフ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11</xdr:col>
      <xdr:colOff>169068</xdr:colOff>
      <xdr:row>7</xdr:row>
      <xdr:rowOff>3174</xdr:rowOff>
    </xdr:to>
    <xdr:sp macro="" textlink="">
      <xdr:nvSpPr>
        <xdr:cNvPr id="2" name="ACtitle"/>
        <xdr:cNvSpPr>
          <a:spLocks noChangeArrowheads="1"/>
        </xdr:cNvSpPr>
      </xdr:nvSpPr>
      <xdr:spPr bwMode="auto">
        <a:xfrm>
          <a:off x="533399" y="571499"/>
          <a:ext cx="6477000" cy="8509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研修の内容について</a:t>
          </a:r>
          <a:r>
            <a:rPr lang="en-US" altLang="ja-JP" sz="1400" b="0" i="0" u="none" strike="noStrike" baseline="0">
              <a:solidFill>
                <a:srgbClr val="FFFFFF"/>
              </a:solidFill>
              <a:latin typeface="ＭＳ Ｐゴシック" panose="020B0600070205080204" pitchFamily="50" charset="-128"/>
            </a:rPr>
            <a:t>【【Q52</a:t>
          </a:r>
          <a:r>
            <a:rPr lang="ja-JP" altLang="en-US" sz="1400" b="0" i="0" u="none" strike="noStrike" baseline="0">
              <a:solidFill>
                <a:srgbClr val="FFFFFF"/>
              </a:solidFill>
              <a:latin typeface="ＭＳ Ｐゴシック" panose="020B0600070205080204" pitchFamily="50" charset="-128"/>
            </a:rPr>
            <a:t>の選択内容</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と回答した理由はなんですか。
当てはまるものすべてを選んでください。</a:t>
          </a:r>
        </a:p>
      </xdr:txBody>
    </xdr:sp>
    <xdr:clientData/>
  </xdr:twoCellAnchor>
  <xdr:twoCellAnchor>
    <xdr:from>
      <xdr:col>4</xdr:col>
      <xdr:colOff>0</xdr:colOff>
      <xdr:row>13</xdr:row>
      <xdr:rowOff>38100</xdr:rowOff>
    </xdr:from>
    <xdr:to>
      <xdr:col>13</xdr:col>
      <xdr:colOff>66675</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Q53</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066" y="5225485"/>
          <a:ext cx="1254103" cy="829654"/>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066" y="4331265"/>
          <a:ext cx="1254103" cy="83389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11</xdr:col>
      <xdr:colOff>169068</xdr:colOff>
      <xdr:row>7</xdr:row>
      <xdr:rowOff>3174</xdr:rowOff>
    </xdr:to>
    <xdr:sp macro="" textlink="">
      <xdr:nvSpPr>
        <xdr:cNvPr id="2" name="ACtitle"/>
        <xdr:cNvSpPr>
          <a:spLocks noChangeArrowheads="1"/>
        </xdr:cNvSpPr>
      </xdr:nvSpPr>
      <xdr:spPr bwMode="auto">
        <a:xfrm>
          <a:off x="533399" y="571499"/>
          <a:ext cx="6477000" cy="8509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研修の内容について</a:t>
          </a:r>
          <a:r>
            <a:rPr lang="en-US" altLang="ja-JP" sz="1400" b="0" i="0" u="none" strike="noStrike" baseline="0">
              <a:solidFill>
                <a:srgbClr val="FFFFFF"/>
              </a:solidFill>
              <a:latin typeface="ＭＳ Ｐゴシック" panose="020B0600070205080204" pitchFamily="50" charset="-128"/>
            </a:rPr>
            <a:t>【【Q52</a:t>
          </a:r>
          <a:r>
            <a:rPr lang="ja-JP" altLang="en-US" sz="1400" b="0" i="0" u="none" strike="noStrike" baseline="0">
              <a:solidFill>
                <a:srgbClr val="FFFFFF"/>
              </a:solidFill>
              <a:latin typeface="ＭＳ Ｐゴシック" panose="020B0600070205080204" pitchFamily="50" charset="-128"/>
            </a:rPr>
            <a:t>の選択内容</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と回答した理由はなんですか。
当てはまるものすべてを選んでください。</a:t>
          </a:r>
        </a:p>
      </xdr:txBody>
    </xdr:sp>
    <xdr:clientData/>
  </xdr:twoCellAnchor>
  <xdr:twoCellAnchor>
    <xdr:from>
      <xdr:col>4</xdr:col>
      <xdr:colOff>0</xdr:colOff>
      <xdr:row>13</xdr:row>
      <xdr:rowOff>38100</xdr:rowOff>
    </xdr:from>
    <xdr:to>
      <xdr:col>13</xdr:col>
      <xdr:colOff>66675</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Q54</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51157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2267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12</xdr:col>
      <xdr:colOff>419099</xdr:colOff>
      <xdr:row>5</xdr:row>
      <xdr:rowOff>155574</xdr:rowOff>
    </xdr:to>
    <xdr:sp macro="" textlink="">
      <xdr:nvSpPr>
        <xdr:cNvPr id="2" name="ACtitle"/>
        <xdr:cNvSpPr>
          <a:spLocks noChangeArrowheads="1"/>
        </xdr:cNvSpPr>
      </xdr:nvSpPr>
      <xdr:spPr bwMode="auto">
        <a:xfrm>
          <a:off x="533399" y="571499"/>
          <a:ext cx="7239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役職定年について、お考えをお知らせください。当てはまるものすべてを選んでください。</a:t>
          </a:r>
        </a:p>
      </xdr:txBody>
    </xdr:sp>
    <xdr:clientData/>
  </xdr:twoCellAnchor>
  <xdr:twoCellAnchor>
    <xdr:from>
      <xdr:col>4</xdr:col>
      <xdr:colOff>0</xdr:colOff>
      <xdr:row>13</xdr:row>
      <xdr:rowOff>38100</xdr:rowOff>
    </xdr:from>
    <xdr:to>
      <xdr:col>15</xdr:col>
      <xdr:colOff>66675</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Q57</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036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7</xdr:col>
      <xdr:colOff>168274</xdr:colOff>
      <xdr:row>5</xdr:row>
      <xdr:rowOff>155574</xdr:rowOff>
    </xdr:to>
    <xdr:sp macro="" textlink="">
      <xdr:nvSpPr>
        <xdr:cNvPr id="2" name="ACtitle"/>
        <xdr:cNvSpPr>
          <a:spLocks noChangeArrowheads="1"/>
        </xdr:cNvSpPr>
      </xdr:nvSpPr>
      <xdr:spPr bwMode="auto">
        <a:xfrm>
          <a:off x="533399" y="571499"/>
          <a:ext cx="4445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あなたの定年後の希望を教えてください。</a:t>
          </a:r>
        </a:p>
      </xdr:txBody>
    </xdr:sp>
    <xdr:clientData/>
  </xdr:twoCellAnchor>
  <xdr:twoCellAnchor>
    <xdr:from>
      <xdr:col>4</xdr:col>
      <xdr:colOff>0</xdr:colOff>
      <xdr:row>13</xdr:row>
      <xdr:rowOff>38100</xdr:rowOff>
    </xdr:from>
    <xdr:to>
      <xdr:col>10</xdr:col>
      <xdr:colOff>66675</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Q59</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4927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1500" y="4038600"/>
          <a:ext cx="1252537"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10</xdr:col>
      <xdr:colOff>29369</xdr:colOff>
      <xdr:row>6</xdr:row>
      <xdr:rowOff>41274</xdr:rowOff>
    </xdr:to>
    <xdr:sp macro="" textlink="">
      <xdr:nvSpPr>
        <xdr:cNvPr id="2" name="ACtitle"/>
        <xdr:cNvSpPr>
          <a:spLocks noChangeArrowheads="1"/>
        </xdr:cNvSpPr>
      </xdr:nvSpPr>
      <xdr:spPr bwMode="auto">
        <a:xfrm>
          <a:off x="533400" y="647699"/>
          <a:ext cx="5849144"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定年後も、働く場合、あなたはどのような働き方を希望しますか。</a:t>
          </a: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Q60</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130175</xdr:rowOff>
    </xdr:from>
    <xdr:to>
      <xdr:col>2</xdr:col>
      <xdr:colOff>757237</xdr:colOff>
      <xdr:row>27</xdr:row>
      <xdr:rowOff>958850</xdr:rowOff>
    </xdr:to>
    <xdr:grpSp>
      <xdr:nvGrpSpPr>
        <xdr:cNvPr id="5" name="Obj_Diff_P2M2"/>
        <xdr:cNvGrpSpPr>
          <a:grpSpLocks/>
        </xdr:cNvGrpSpPr>
      </xdr:nvGrpSpPr>
      <xdr:grpSpPr bwMode="auto">
        <a:xfrm>
          <a:off x="571500" y="4216400"/>
          <a:ext cx="1252537" cy="828675"/>
          <a:chOff x="168" y="135"/>
          <a:chExt cx="132" cy="87"/>
        </a:xfrm>
      </xdr:grpSpPr>
      <xdr:sp macro="" textlink="">
        <xdr:nvSpPr>
          <xdr:cNvPr id="6"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7"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9"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0"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1"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2"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3"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4"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5"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6"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7"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8"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9"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1"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2"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23</xdr:row>
      <xdr:rowOff>3175</xdr:rowOff>
    </xdr:from>
    <xdr:to>
      <xdr:col>2</xdr:col>
      <xdr:colOff>757237</xdr:colOff>
      <xdr:row>27</xdr:row>
      <xdr:rowOff>69850</xdr:rowOff>
    </xdr:to>
    <xdr:grpSp>
      <xdr:nvGrpSpPr>
        <xdr:cNvPr id="23" name="Obj_Diff_All"/>
        <xdr:cNvGrpSpPr>
          <a:grpSpLocks/>
        </xdr:cNvGrpSpPr>
      </xdr:nvGrpSpPr>
      <xdr:grpSpPr bwMode="auto">
        <a:xfrm>
          <a:off x="571500" y="3327400"/>
          <a:ext cx="1252537" cy="828675"/>
          <a:chOff x="168" y="315"/>
          <a:chExt cx="132" cy="87"/>
        </a:xfrm>
      </xdr:grpSpPr>
      <xdr:sp macro="" textlink="">
        <xdr:nvSpPr>
          <xdr:cNvPr id="24"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5"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6"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7"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21</xdr:row>
      <xdr:rowOff>142875</xdr:rowOff>
    </xdr:from>
    <xdr:to>
      <xdr:col>2</xdr:col>
      <xdr:colOff>728662</xdr:colOff>
      <xdr:row>22</xdr:row>
      <xdr:rowOff>123825</xdr:rowOff>
    </xdr:to>
    <xdr:sp macro="" textlink="">
      <xdr:nvSpPr>
        <xdr:cNvPr id="28" name="Obj_Attention_Txt"/>
        <xdr:cNvSpPr txBox="1">
          <a:spLocks noChangeArrowheads="1"/>
        </xdr:cNvSpPr>
      </xdr:nvSpPr>
      <xdr:spPr bwMode="auto">
        <a:xfrm>
          <a:off x="571500" y="30861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29" name="グラフ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282576</xdr:colOff>
      <xdr:row>30</xdr:row>
      <xdr:rowOff>254000</xdr:rowOff>
    </xdr:from>
    <xdr:to>
      <xdr:col>26</xdr:col>
      <xdr:colOff>127001</xdr:colOff>
      <xdr:row>35</xdr:row>
      <xdr:rowOff>254000</xdr:rowOff>
    </xdr:to>
    <xdr:graphicFrame macro="">
      <xdr:nvGraphicFramePr>
        <xdr:cNvPr id="30" name="グラフ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282576</xdr:colOff>
      <xdr:row>33</xdr:row>
      <xdr:rowOff>254000</xdr:rowOff>
    </xdr:from>
    <xdr:to>
      <xdr:col>26</xdr:col>
      <xdr:colOff>127001</xdr:colOff>
      <xdr:row>38</xdr:row>
      <xdr:rowOff>254000</xdr:rowOff>
    </xdr:to>
    <xdr:graphicFrame macro="">
      <xdr:nvGraphicFramePr>
        <xdr:cNvPr id="31" name="グラフ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44</xdr:row>
      <xdr:rowOff>285749</xdr:rowOff>
    </xdr:from>
    <xdr:to>
      <xdr:col>10</xdr:col>
      <xdr:colOff>113625</xdr:colOff>
      <xdr:row>55</xdr:row>
      <xdr:rowOff>57150</xdr:rowOff>
    </xdr:to>
    <xdr:graphicFrame macro="">
      <xdr:nvGraphicFramePr>
        <xdr:cNvPr id="32" name="グラフ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11</xdr:col>
      <xdr:colOff>23812</xdr:colOff>
      <xdr:row>6</xdr:row>
      <xdr:rowOff>41274</xdr:rowOff>
    </xdr:to>
    <xdr:sp macro="" textlink="">
      <xdr:nvSpPr>
        <xdr:cNvPr id="2" name="ACtitle"/>
        <xdr:cNvSpPr>
          <a:spLocks noChangeArrowheads="1"/>
        </xdr:cNvSpPr>
      </xdr:nvSpPr>
      <xdr:spPr bwMode="auto">
        <a:xfrm>
          <a:off x="533400" y="647699"/>
          <a:ext cx="6096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定年後も、働く場合、あなたはどのような分野の仕事を希望しますか。</a:t>
          </a:r>
        </a:p>
      </xdr:txBody>
    </xdr:sp>
    <xdr:clientData/>
  </xdr:twoCellAnchor>
  <xdr:twoCellAnchor>
    <xdr:from>
      <xdr:col>4</xdr:col>
      <xdr:colOff>0</xdr:colOff>
      <xdr:row>13</xdr:row>
      <xdr:rowOff>38100</xdr:rowOff>
    </xdr:from>
    <xdr:to>
      <xdr:col>8</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Q61</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4927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1500" y="4038600"/>
          <a:ext cx="1252537"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14</xdr:col>
      <xdr:colOff>282576</xdr:colOff>
      <xdr:row>27</xdr:row>
      <xdr:rowOff>1</xdr:rowOff>
    </xdr:from>
    <xdr:to>
      <xdr:col>25</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37</xdr:row>
      <xdr:rowOff>0</xdr:rowOff>
    </xdr:from>
    <xdr:to>
      <xdr:col>10</xdr:col>
      <xdr:colOff>113625</xdr:colOff>
      <xdr:row>40</xdr:row>
      <xdr:rowOff>276225</xdr:rowOff>
    </xdr:to>
    <xdr:graphicFrame macro="">
      <xdr:nvGraphicFramePr>
        <xdr:cNvPr id="31" name="グラフ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11</xdr:col>
      <xdr:colOff>23812</xdr:colOff>
      <xdr:row>6</xdr:row>
      <xdr:rowOff>41274</xdr:rowOff>
    </xdr:to>
    <xdr:sp macro="" textlink="">
      <xdr:nvSpPr>
        <xdr:cNvPr id="2" name="ACtitle"/>
        <xdr:cNvSpPr>
          <a:spLocks noChangeArrowheads="1"/>
        </xdr:cNvSpPr>
      </xdr:nvSpPr>
      <xdr:spPr bwMode="auto">
        <a:xfrm>
          <a:off x="533400" y="647699"/>
          <a:ext cx="6100762"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定年後も、働く場合、あなたはどのような分野の仕事を希望しますか。</a:t>
          </a:r>
        </a:p>
      </xdr:txBody>
    </xdr:sp>
    <xdr:clientData/>
  </xdr:twoCellAnchor>
  <xdr:twoCellAnchor>
    <xdr:from>
      <xdr:col>4</xdr:col>
      <xdr:colOff>0</xdr:colOff>
      <xdr:row>13</xdr:row>
      <xdr:rowOff>38100</xdr:rowOff>
    </xdr:from>
    <xdr:to>
      <xdr:col>8</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Q61</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130175</xdr:rowOff>
    </xdr:from>
    <xdr:to>
      <xdr:col>2</xdr:col>
      <xdr:colOff>757237</xdr:colOff>
      <xdr:row>27</xdr:row>
      <xdr:rowOff>958850</xdr:rowOff>
    </xdr:to>
    <xdr:grpSp>
      <xdr:nvGrpSpPr>
        <xdr:cNvPr id="5" name="Obj_Diff_P2M2"/>
        <xdr:cNvGrpSpPr>
          <a:grpSpLocks/>
        </xdr:cNvGrpSpPr>
      </xdr:nvGrpSpPr>
      <xdr:grpSpPr bwMode="auto">
        <a:xfrm>
          <a:off x="571500" y="4216400"/>
          <a:ext cx="1252537" cy="828675"/>
          <a:chOff x="168" y="135"/>
          <a:chExt cx="132" cy="87"/>
        </a:xfrm>
      </xdr:grpSpPr>
      <xdr:sp macro="" textlink="">
        <xdr:nvSpPr>
          <xdr:cNvPr id="6"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7"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9"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0"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1"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2"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3"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4"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5"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6"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7"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8"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9"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1"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2"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23</xdr:row>
      <xdr:rowOff>3175</xdr:rowOff>
    </xdr:from>
    <xdr:to>
      <xdr:col>2</xdr:col>
      <xdr:colOff>757237</xdr:colOff>
      <xdr:row>27</xdr:row>
      <xdr:rowOff>69850</xdr:rowOff>
    </xdr:to>
    <xdr:grpSp>
      <xdr:nvGrpSpPr>
        <xdr:cNvPr id="23" name="Obj_Diff_All"/>
        <xdr:cNvGrpSpPr>
          <a:grpSpLocks/>
        </xdr:cNvGrpSpPr>
      </xdr:nvGrpSpPr>
      <xdr:grpSpPr bwMode="auto">
        <a:xfrm>
          <a:off x="571500" y="3327400"/>
          <a:ext cx="1252537" cy="828675"/>
          <a:chOff x="168" y="315"/>
          <a:chExt cx="132" cy="87"/>
        </a:xfrm>
      </xdr:grpSpPr>
      <xdr:sp macro="" textlink="">
        <xdr:nvSpPr>
          <xdr:cNvPr id="24"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5"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6"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7"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21</xdr:row>
      <xdr:rowOff>142875</xdr:rowOff>
    </xdr:from>
    <xdr:to>
      <xdr:col>2</xdr:col>
      <xdr:colOff>728662</xdr:colOff>
      <xdr:row>22</xdr:row>
      <xdr:rowOff>123825</xdr:rowOff>
    </xdr:to>
    <xdr:sp macro="" textlink="">
      <xdr:nvSpPr>
        <xdr:cNvPr id="28" name="Obj_Attention_Txt"/>
        <xdr:cNvSpPr txBox="1">
          <a:spLocks noChangeArrowheads="1"/>
        </xdr:cNvSpPr>
      </xdr:nvSpPr>
      <xdr:spPr bwMode="auto">
        <a:xfrm>
          <a:off x="571500" y="30861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14</xdr:col>
      <xdr:colOff>282576</xdr:colOff>
      <xdr:row>27</xdr:row>
      <xdr:rowOff>1</xdr:rowOff>
    </xdr:from>
    <xdr:to>
      <xdr:col>25</xdr:col>
      <xdr:colOff>127001</xdr:colOff>
      <xdr:row>29</xdr:row>
      <xdr:rowOff>254001</xdr:rowOff>
    </xdr:to>
    <xdr:graphicFrame macro="">
      <xdr:nvGraphicFramePr>
        <xdr:cNvPr id="29" name="グラフ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282576</xdr:colOff>
      <xdr:row>27</xdr:row>
      <xdr:rowOff>1609724</xdr:rowOff>
    </xdr:from>
    <xdr:to>
      <xdr:col>25</xdr:col>
      <xdr:colOff>127001</xdr:colOff>
      <xdr:row>32</xdr:row>
      <xdr:rowOff>254000</xdr:rowOff>
    </xdr:to>
    <xdr:graphicFrame macro="">
      <xdr:nvGraphicFramePr>
        <xdr:cNvPr id="30" name="グラフ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282576</xdr:colOff>
      <xdr:row>30</xdr:row>
      <xdr:rowOff>254000</xdr:rowOff>
    </xdr:from>
    <xdr:to>
      <xdr:col>25</xdr:col>
      <xdr:colOff>127001</xdr:colOff>
      <xdr:row>35</xdr:row>
      <xdr:rowOff>254000</xdr:rowOff>
    </xdr:to>
    <xdr:graphicFrame macro="">
      <xdr:nvGraphicFramePr>
        <xdr:cNvPr id="31" name="グラフ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523875</xdr:colOff>
      <xdr:row>43</xdr:row>
      <xdr:rowOff>257175</xdr:rowOff>
    </xdr:from>
    <xdr:to>
      <xdr:col>10</xdr:col>
      <xdr:colOff>104100</xdr:colOff>
      <xdr:row>55</xdr:row>
      <xdr:rowOff>85726</xdr:rowOff>
    </xdr:to>
    <xdr:graphicFrame macro="">
      <xdr:nvGraphicFramePr>
        <xdr:cNvPr id="32" name="グラフ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10</xdr:col>
      <xdr:colOff>427037</xdr:colOff>
      <xdr:row>5</xdr:row>
      <xdr:rowOff>155574</xdr:rowOff>
    </xdr:to>
    <xdr:sp macro="" textlink="">
      <xdr:nvSpPr>
        <xdr:cNvPr id="2" name="ACtitle"/>
        <xdr:cNvSpPr>
          <a:spLocks noChangeArrowheads="1"/>
        </xdr:cNvSpPr>
      </xdr:nvSpPr>
      <xdr:spPr bwMode="auto">
        <a:xfrm>
          <a:off x="533399" y="571499"/>
          <a:ext cx="6223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あなたがこれまでに経験したことがあるものをいくつでもお選び下さい。</a:t>
          </a:r>
        </a:p>
      </xdr:txBody>
    </xdr:sp>
    <xdr:clientData/>
  </xdr:twoCellAnchor>
  <xdr:twoCellAnchor>
    <xdr:from>
      <xdr:col>4</xdr:col>
      <xdr:colOff>0</xdr:colOff>
      <xdr:row>13</xdr:row>
      <xdr:rowOff>38100</xdr:rowOff>
    </xdr:from>
    <xdr:to>
      <xdr:col>18</xdr:col>
      <xdr:colOff>66675</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Q16</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036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11</xdr:col>
      <xdr:colOff>23812</xdr:colOff>
      <xdr:row>6</xdr:row>
      <xdr:rowOff>41274</xdr:rowOff>
    </xdr:to>
    <xdr:sp macro="" textlink="">
      <xdr:nvSpPr>
        <xdr:cNvPr id="2" name="ACtitle"/>
        <xdr:cNvSpPr>
          <a:spLocks noChangeArrowheads="1"/>
        </xdr:cNvSpPr>
      </xdr:nvSpPr>
      <xdr:spPr bwMode="auto">
        <a:xfrm>
          <a:off x="533400" y="647699"/>
          <a:ext cx="6096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定年後も、働く場合、あなたはどのような責任の仕事を希望しますか。</a:t>
          </a:r>
        </a:p>
      </xdr:txBody>
    </xdr:sp>
    <xdr:clientData/>
  </xdr:twoCellAnchor>
  <xdr:twoCellAnchor>
    <xdr:from>
      <xdr:col>4</xdr:col>
      <xdr:colOff>0</xdr:colOff>
      <xdr:row>13</xdr:row>
      <xdr:rowOff>38100</xdr:rowOff>
    </xdr:from>
    <xdr:to>
      <xdr:col>8</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Q62</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4927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1500" y="4038600"/>
          <a:ext cx="1252537"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14</xdr:col>
      <xdr:colOff>282576</xdr:colOff>
      <xdr:row>27</xdr:row>
      <xdr:rowOff>1</xdr:rowOff>
    </xdr:from>
    <xdr:to>
      <xdr:col>25</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36</xdr:row>
      <xdr:rowOff>57150</xdr:rowOff>
    </xdr:from>
    <xdr:to>
      <xdr:col>10</xdr:col>
      <xdr:colOff>113625</xdr:colOff>
      <xdr:row>40</xdr:row>
      <xdr:rowOff>228600</xdr:rowOff>
    </xdr:to>
    <xdr:graphicFrame macro="">
      <xdr:nvGraphicFramePr>
        <xdr:cNvPr id="31" name="グラフ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11</xdr:col>
      <xdr:colOff>23812</xdr:colOff>
      <xdr:row>6</xdr:row>
      <xdr:rowOff>41274</xdr:rowOff>
    </xdr:to>
    <xdr:sp macro="" textlink="">
      <xdr:nvSpPr>
        <xdr:cNvPr id="2" name="ACtitle"/>
        <xdr:cNvSpPr>
          <a:spLocks noChangeArrowheads="1"/>
        </xdr:cNvSpPr>
      </xdr:nvSpPr>
      <xdr:spPr bwMode="auto">
        <a:xfrm>
          <a:off x="533400" y="647699"/>
          <a:ext cx="6100762"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定年後も、働く場合、あなたはどのような責任の仕事を希望しますか。</a:t>
          </a:r>
        </a:p>
      </xdr:txBody>
    </xdr:sp>
    <xdr:clientData/>
  </xdr:twoCellAnchor>
  <xdr:twoCellAnchor>
    <xdr:from>
      <xdr:col>4</xdr:col>
      <xdr:colOff>0</xdr:colOff>
      <xdr:row>13</xdr:row>
      <xdr:rowOff>38100</xdr:rowOff>
    </xdr:from>
    <xdr:to>
      <xdr:col>8</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Q62</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130175</xdr:rowOff>
    </xdr:from>
    <xdr:to>
      <xdr:col>2</xdr:col>
      <xdr:colOff>757237</xdr:colOff>
      <xdr:row>27</xdr:row>
      <xdr:rowOff>958850</xdr:rowOff>
    </xdr:to>
    <xdr:grpSp>
      <xdr:nvGrpSpPr>
        <xdr:cNvPr id="5" name="Obj_Diff_P2M2"/>
        <xdr:cNvGrpSpPr>
          <a:grpSpLocks/>
        </xdr:cNvGrpSpPr>
      </xdr:nvGrpSpPr>
      <xdr:grpSpPr bwMode="auto">
        <a:xfrm>
          <a:off x="571500" y="4216400"/>
          <a:ext cx="1252537" cy="828675"/>
          <a:chOff x="168" y="135"/>
          <a:chExt cx="132" cy="87"/>
        </a:xfrm>
      </xdr:grpSpPr>
      <xdr:sp macro="" textlink="">
        <xdr:nvSpPr>
          <xdr:cNvPr id="6"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7"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9"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0"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1"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2"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3"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4"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5"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6"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7"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8"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9"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1"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2"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23</xdr:row>
      <xdr:rowOff>3175</xdr:rowOff>
    </xdr:from>
    <xdr:to>
      <xdr:col>2</xdr:col>
      <xdr:colOff>757237</xdr:colOff>
      <xdr:row>27</xdr:row>
      <xdr:rowOff>69850</xdr:rowOff>
    </xdr:to>
    <xdr:grpSp>
      <xdr:nvGrpSpPr>
        <xdr:cNvPr id="23" name="Obj_Diff_All"/>
        <xdr:cNvGrpSpPr>
          <a:grpSpLocks/>
        </xdr:cNvGrpSpPr>
      </xdr:nvGrpSpPr>
      <xdr:grpSpPr bwMode="auto">
        <a:xfrm>
          <a:off x="571500" y="3327400"/>
          <a:ext cx="1252537" cy="828675"/>
          <a:chOff x="168" y="315"/>
          <a:chExt cx="132" cy="87"/>
        </a:xfrm>
      </xdr:grpSpPr>
      <xdr:sp macro="" textlink="">
        <xdr:nvSpPr>
          <xdr:cNvPr id="24"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5"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6"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7"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21</xdr:row>
      <xdr:rowOff>142875</xdr:rowOff>
    </xdr:from>
    <xdr:to>
      <xdr:col>2</xdr:col>
      <xdr:colOff>728662</xdr:colOff>
      <xdr:row>22</xdr:row>
      <xdr:rowOff>123825</xdr:rowOff>
    </xdr:to>
    <xdr:sp macro="" textlink="">
      <xdr:nvSpPr>
        <xdr:cNvPr id="28" name="Obj_Attention_Txt"/>
        <xdr:cNvSpPr txBox="1">
          <a:spLocks noChangeArrowheads="1"/>
        </xdr:cNvSpPr>
      </xdr:nvSpPr>
      <xdr:spPr bwMode="auto">
        <a:xfrm>
          <a:off x="571500" y="30861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14</xdr:col>
      <xdr:colOff>282576</xdr:colOff>
      <xdr:row>27</xdr:row>
      <xdr:rowOff>1</xdr:rowOff>
    </xdr:from>
    <xdr:to>
      <xdr:col>25</xdr:col>
      <xdr:colOff>127001</xdr:colOff>
      <xdr:row>32</xdr:row>
      <xdr:rowOff>254001</xdr:rowOff>
    </xdr:to>
    <xdr:graphicFrame macro="">
      <xdr:nvGraphicFramePr>
        <xdr:cNvPr id="29" name="グラフ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282576</xdr:colOff>
      <xdr:row>30</xdr:row>
      <xdr:rowOff>254000</xdr:rowOff>
    </xdr:from>
    <xdr:to>
      <xdr:col>25</xdr:col>
      <xdr:colOff>127001</xdr:colOff>
      <xdr:row>35</xdr:row>
      <xdr:rowOff>254000</xdr:rowOff>
    </xdr:to>
    <xdr:graphicFrame macro="">
      <xdr:nvGraphicFramePr>
        <xdr:cNvPr id="30" name="グラフ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282576</xdr:colOff>
      <xdr:row>33</xdr:row>
      <xdr:rowOff>254000</xdr:rowOff>
    </xdr:from>
    <xdr:to>
      <xdr:col>25</xdr:col>
      <xdr:colOff>127001</xdr:colOff>
      <xdr:row>38</xdr:row>
      <xdr:rowOff>254000</xdr:rowOff>
    </xdr:to>
    <xdr:graphicFrame macro="">
      <xdr:nvGraphicFramePr>
        <xdr:cNvPr id="31" name="グラフ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552450</xdr:colOff>
      <xdr:row>48</xdr:row>
      <xdr:rowOff>66675</xdr:rowOff>
    </xdr:from>
    <xdr:to>
      <xdr:col>11</xdr:col>
      <xdr:colOff>408900</xdr:colOff>
      <xdr:row>61</xdr:row>
      <xdr:rowOff>138642</xdr:rowOff>
    </xdr:to>
    <xdr:graphicFrame macro="">
      <xdr:nvGraphicFramePr>
        <xdr:cNvPr id="32" name="グラフ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11</xdr:col>
      <xdr:colOff>150812</xdr:colOff>
      <xdr:row>6</xdr:row>
      <xdr:rowOff>41274</xdr:rowOff>
    </xdr:to>
    <xdr:sp macro="" textlink="">
      <xdr:nvSpPr>
        <xdr:cNvPr id="2" name="ACtitle"/>
        <xdr:cNvSpPr>
          <a:spLocks noChangeArrowheads="1"/>
        </xdr:cNvSpPr>
      </xdr:nvSpPr>
      <xdr:spPr bwMode="auto">
        <a:xfrm>
          <a:off x="533400" y="647699"/>
          <a:ext cx="6223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定年後も、働く場合、あなたはどのような難しさの仕事を希望しますか。</a:t>
          </a:r>
        </a:p>
      </xdr:txBody>
    </xdr:sp>
    <xdr:clientData/>
  </xdr:twoCellAnchor>
  <xdr:twoCellAnchor>
    <xdr:from>
      <xdr:col>4</xdr:col>
      <xdr:colOff>0</xdr:colOff>
      <xdr:row>13</xdr:row>
      <xdr:rowOff>38100</xdr:rowOff>
    </xdr:from>
    <xdr:to>
      <xdr:col>8</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Q63</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4927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1500" y="4038600"/>
          <a:ext cx="1252537"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14</xdr:col>
      <xdr:colOff>282576</xdr:colOff>
      <xdr:row>27</xdr:row>
      <xdr:rowOff>1</xdr:rowOff>
    </xdr:from>
    <xdr:to>
      <xdr:col>25</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37</xdr:row>
      <xdr:rowOff>0</xdr:rowOff>
    </xdr:from>
    <xdr:to>
      <xdr:col>10</xdr:col>
      <xdr:colOff>113625</xdr:colOff>
      <xdr:row>41</xdr:row>
      <xdr:rowOff>200025</xdr:rowOff>
    </xdr:to>
    <xdr:graphicFrame macro="">
      <xdr:nvGraphicFramePr>
        <xdr:cNvPr id="31" name="グラフ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11</xdr:col>
      <xdr:colOff>150812</xdr:colOff>
      <xdr:row>6</xdr:row>
      <xdr:rowOff>41274</xdr:rowOff>
    </xdr:to>
    <xdr:sp macro="" textlink="">
      <xdr:nvSpPr>
        <xdr:cNvPr id="2" name="ACtitle"/>
        <xdr:cNvSpPr>
          <a:spLocks noChangeArrowheads="1"/>
        </xdr:cNvSpPr>
      </xdr:nvSpPr>
      <xdr:spPr bwMode="auto">
        <a:xfrm>
          <a:off x="533400" y="647699"/>
          <a:ext cx="6227762"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定年後も、働く場合、あなたはどのような難しさの仕事を希望しますか。</a:t>
          </a:r>
        </a:p>
      </xdr:txBody>
    </xdr:sp>
    <xdr:clientData/>
  </xdr:twoCellAnchor>
  <xdr:twoCellAnchor>
    <xdr:from>
      <xdr:col>4</xdr:col>
      <xdr:colOff>0</xdr:colOff>
      <xdr:row>13</xdr:row>
      <xdr:rowOff>38100</xdr:rowOff>
    </xdr:from>
    <xdr:to>
      <xdr:col>8</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Q63</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130175</xdr:rowOff>
    </xdr:from>
    <xdr:to>
      <xdr:col>2</xdr:col>
      <xdr:colOff>757237</xdr:colOff>
      <xdr:row>27</xdr:row>
      <xdr:rowOff>958850</xdr:rowOff>
    </xdr:to>
    <xdr:grpSp>
      <xdr:nvGrpSpPr>
        <xdr:cNvPr id="5" name="Obj_Diff_P2M2"/>
        <xdr:cNvGrpSpPr>
          <a:grpSpLocks/>
        </xdr:cNvGrpSpPr>
      </xdr:nvGrpSpPr>
      <xdr:grpSpPr bwMode="auto">
        <a:xfrm>
          <a:off x="571500" y="4216400"/>
          <a:ext cx="1252537" cy="828675"/>
          <a:chOff x="168" y="135"/>
          <a:chExt cx="132" cy="87"/>
        </a:xfrm>
      </xdr:grpSpPr>
      <xdr:sp macro="" textlink="">
        <xdr:nvSpPr>
          <xdr:cNvPr id="6"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7"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9"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0"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1"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2"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3"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4"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5"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6"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7"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8"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9"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1"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2"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23</xdr:row>
      <xdr:rowOff>3175</xdr:rowOff>
    </xdr:from>
    <xdr:to>
      <xdr:col>2</xdr:col>
      <xdr:colOff>757237</xdr:colOff>
      <xdr:row>27</xdr:row>
      <xdr:rowOff>69850</xdr:rowOff>
    </xdr:to>
    <xdr:grpSp>
      <xdr:nvGrpSpPr>
        <xdr:cNvPr id="23" name="Obj_Diff_All"/>
        <xdr:cNvGrpSpPr>
          <a:grpSpLocks/>
        </xdr:cNvGrpSpPr>
      </xdr:nvGrpSpPr>
      <xdr:grpSpPr bwMode="auto">
        <a:xfrm>
          <a:off x="571500" y="3327400"/>
          <a:ext cx="1252537" cy="828675"/>
          <a:chOff x="168" y="315"/>
          <a:chExt cx="132" cy="87"/>
        </a:xfrm>
      </xdr:grpSpPr>
      <xdr:sp macro="" textlink="">
        <xdr:nvSpPr>
          <xdr:cNvPr id="24"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5"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6"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7"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21</xdr:row>
      <xdr:rowOff>142875</xdr:rowOff>
    </xdr:from>
    <xdr:to>
      <xdr:col>2</xdr:col>
      <xdr:colOff>728662</xdr:colOff>
      <xdr:row>22</xdr:row>
      <xdr:rowOff>123825</xdr:rowOff>
    </xdr:to>
    <xdr:sp macro="" textlink="">
      <xdr:nvSpPr>
        <xdr:cNvPr id="28" name="Obj_Attention_Txt"/>
        <xdr:cNvSpPr txBox="1">
          <a:spLocks noChangeArrowheads="1"/>
        </xdr:cNvSpPr>
      </xdr:nvSpPr>
      <xdr:spPr bwMode="auto">
        <a:xfrm>
          <a:off x="571500" y="30861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14</xdr:col>
      <xdr:colOff>282576</xdr:colOff>
      <xdr:row>27</xdr:row>
      <xdr:rowOff>1</xdr:rowOff>
    </xdr:from>
    <xdr:to>
      <xdr:col>25</xdr:col>
      <xdr:colOff>127001</xdr:colOff>
      <xdr:row>29</xdr:row>
      <xdr:rowOff>254001</xdr:rowOff>
    </xdr:to>
    <xdr:graphicFrame macro="">
      <xdr:nvGraphicFramePr>
        <xdr:cNvPr id="29" name="グラフ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282576</xdr:colOff>
      <xdr:row>29</xdr:row>
      <xdr:rowOff>0</xdr:rowOff>
    </xdr:from>
    <xdr:to>
      <xdr:col>25</xdr:col>
      <xdr:colOff>127001</xdr:colOff>
      <xdr:row>32</xdr:row>
      <xdr:rowOff>107156</xdr:rowOff>
    </xdr:to>
    <xdr:graphicFrame macro="">
      <xdr:nvGraphicFramePr>
        <xdr:cNvPr id="30" name="グラフ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282576</xdr:colOff>
      <xdr:row>30</xdr:row>
      <xdr:rowOff>254000</xdr:rowOff>
    </xdr:from>
    <xdr:to>
      <xdr:col>25</xdr:col>
      <xdr:colOff>127001</xdr:colOff>
      <xdr:row>35</xdr:row>
      <xdr:rowOff>254000</xdr:rowOff>
    </xdr:to>
    <xdr:graphicFrame macro="">
      <xdr:nvGraphicFramePr>
        <xdr:cNvPr id="31" name="グラフ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133350</xdr:colOff>
      <xdr:row>44</xdr:row>
      <xdr:rowOff>0</xdr:rowOff>
    </xdr:from>
    <xdr:to>
      <xdr:col>9</xdr:col>
      <xdr:colOff>227925</xdr:colOff>
      <xdr:row>56</xdr:row>
      <xdr:rowOff>129117</xdr:rowOff>
    </xdr:to>
    <xdr:graphicFrame macro="">
      <xdr:nvGraphicFramePr>
        <xdr:cNvPr id="32" name="グラフ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10</xdr:col>
      <xdr:colOff>285750</xdr:colOff>
      <xdr:row>6</xdr:row>
      <xdr:rowOff>41274</xdr:rowOff>
    </xdr:to>
    <xdr:sp macro="" textlink="">
      <xdr:nvSpPr>
        <xdr:cNvPr id="2" name="ACtitle"/>
        <xdr:cNvSpPr>
          <a:spLocks noChangeArrowheads="1"/>
        </xdr:cNvSpPr>
      </xdr:nvSpPr>
      <xdr:spPr bwMode="auto">
        <a:xfrm>
          <a:off x="533400" y="647699"/>
          <a:ext cx="6096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あなたは定年後、やりがいのある仕事がどの程度できると思いますか。</a:t>
          </a: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Q64</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4927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1500" y="4038600"/>
          <a:ext cx="1252537"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36</xdr:row>
      <xdr:rowOff>0</xdr:rowOff>
    </xdr:from>
    <xdr:to>
      <xdr:col>10</xdr:col>
      <xdr:colOff>113625</xdr:colOff>
      <xdr:row>40</xdr:row>
      <xdr:rowOff>209549</xdr:rowOff>
    </xdr:to>
    <xdr:graphicFrame macro="">
      <xdr:nvGraphicFramePr>
        <xdr:cNvPr id="31" name="グラフ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10</xdr:col>
      <xdr:colOff>285750</xdr:colOff>
      <xdr:row>6</xdr:row>
      <xdr:rowOff>41274</xdr:rowOff>
    </xdr:to>
    <xdr:sp macro="" textlink="">
      <xdr:nvSpPr>
        <xdr:cNvPr id="2" name="ACtitle"/>
        <xdr:cNvSpPr>
          <a:spLocks noChangeArrowheads="1"/>
        </xdr:cNvSpPr>
      </xdr:nvSpPr>
      <xdr:spPr bwMode="auto">
        <a:xfrm>
          <a:off x="533400" y="647699"/>
          <a:ext cx="6105525"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あなたは定年後、やりがいのある仕事がどの程度できると思いますか。</a:t>
          </a: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Q64</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130175</xdr:rowOff>
    </xdr:from>
    <xdr:to>
      <xdr:col>2</xdr:col>
      <xdr:colOff>757237</xdr:colOff>
      <xdr:row>27</xdr:row>
      <xdr:rowOff>958850</xdr:rowOff>
    </xdr:to>
    <xdr:grpSp>
      <xdr:nvGrpSpPr>
        <xdr:cNvPr id="5" name="Obj_Diff_P2M2"/>
        <xdr:cNvGrpSpPr>
          <a:grpSpLocks/>
        </xdr:cNvGrpSpPr>
      </xdr:nvGrpSpPr>
      <xdr:grpSpPr bwMode="auto">
        <a:xfrm>
          <a:off x="571500" y="4216400"/>
          <a:ext cx="1252537" cy="828675"/>
          <a:chOff x="168" y="135"/>
          <a:chExt cx="132" cy="87"/>
        </a:xfrm>
      </xdr:grpSpPr>
      <xdr:sp macro="" textlink="">
        <xdr:nvSpPr>
          <xdr:cNvPr id="6"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7"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9"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0"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1"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2"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3"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4"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5"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6"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7"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8"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9"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1"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2"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23</xdr:row>
      <xdr:rowOff>3175</xdr:rowOff>
    </xdr:from>
    <xdr:to>
      <xdr:col>2</xdr:col>
      <xdr:colOff>757237</xdr:colOff>
      <xdr:row>27</xdr:row>
      <xdr:rowOff>69850</xdr:rowOff>
    </xdr:to>
    <xdr:grpSp>
      <xdr:nvGrpSpPr>
        <xdr:cNvPr id="23" name="Obj_Diff_All"/>
        <xdr:cNvGrpSpPr>
          <a:grpSpLocks/>
        </xdr:cNvGrpSpPr>
      </xdr:nvGrpSpPr>
      <xdr:grpSpPr bwMode="auto">
        <a:xfrm>
          <a:off x="571500" y="3327400"/>
          <a:ext cx="1252537" cy="828675"/>
          <a:chOff x="168" y="315"/>
          <a:chExt cx="132" cy="87"/>
        </a:xfrm>
      </xdr:grpSpPr>
      <xdr:sp macro="" textlink="">
        <xdr:nvSpPr>
          <xdr:cNvPr id="24"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5"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6"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7"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21</xdr:row>
      <xdr:rowOff>142875</xdr:rowOff>
    </xdr:from>
    <xdr:to>
      <xdr:col>2</xdr:col>
      <xdr:colOff>728662</xdr:colOff>
      <xdr:row>22</xdr:row>
      <xdr:rowOff>123825</xdr:rowOff>
    </xdr:to>
    <xdr:sp macro="" textlink="">
      <xdr:nvSpPr>
        <xdr:cNvPr id="28" name="Obj_Attention_Txt"/>
        <xdr:cNvSpPr txBox="1">
          <a:spLocks noChangeArrowheads="1"/>
        </xdr:cNvSpPr>
      </xdr:nvSpPr>
      <xdr:spPr bwMode="auto">
        <a:xfrm>
          <a:off x="571500" y="30861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29</xdr:row>
      <xdr:rowOff>254001</xdr:rowOff>
    </xdr:to>
    <xdr:graphicFrame macro="">
      <xdr:nvGraphicFramePr>
        <xdr:cNvPr id="29" name="グラフ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306389</xdr:colOff>
      <xdr:row>27</xdr:row>
      <xdr:rowOff>1619250</xdr:rowOff>
    </xdr:from>
    <xdr:to>
      <xdr:col>26</xdr:col>
      <xdr:colOff>150814</xdr:colOff>
      <xdr:row>32</xdr:row>
      <xdr:rowOff>214312</xdr:rowOff>
    </xdr:to>
    <xdr:graphicFrame macro="">
      <xdr:nvGraphicFramePr>
        <xdr:cNvPr id="30" name="グラフ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282576</xdr:colOff>
      <xdr:row>30</xdr:row>
      <xdr:rowOff>254000</xdr:rowOff>
    </xdr:from>
    <xdr:to>
      <xdr:col>26</xdr:col>
      <xdr:colOff>127001</xdr:colOff>
      <xdr:row>35</xdr:row>
      <xdr:rowOff>254000</xdr:rowOff>
    </xdr:to>
    <xdr:graphicFrame macro="">
      <xdr:nvGraphicFramePr>
        <xdr:cNvPr id="31" name="グラフ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266700</xdr:colOff>
      <xdr:row>43</xdr:row>
      <xdr:rowOff>76200</xdr:rowOff>
    </xdr:from>
    <xdr:to>
      <xdr:col>10</xdr:col>
      <xdr:colOff>380325</xdr:colOff>
      <xdr:row>55</xdr:row>
      <xdr:rowOff>91017</xdr:rowOff>
    </xdr:to>
    <xdr:graphicFrame macro="">
      <xdr:nvGraphicFramePr>
        <xdr:cNvPr id="32" name="グラフ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11</xdr:col>
      <xdr:colOff>296068</xdr:colOff>
      <xdr:row>9</xdr:row>
      <xdr:rowOff>79374</xdr:rowOff>
    </xdr:to>
    <xdr:sp macro="" textlink="">
      <xdr:nvSpPr>
        <xdr:cNvPr id="2" name="ACtitle"/>
        <xdr:cNvSpPr>
          <a:spLocks noChangeArrowheads="1"/>
        </xdr:cNvSpPr>
      </xdr:nvSpPr>
      <xdr:spPr bwMode="auto">
        <a:xfrm>
          <a:off x="533399" y="571499"/>
          <a:ext cx="6604000" cy="13081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Q70 </a:t>
          </a:r>
          <a:r>
            <a:rPr lang="ja-JP" altLang="en-US" sz="1400" b="0" i="0" u="none" strike="noStrike" baseline="0">
              <a:solidFill>
                <a:srgbClr val="FFFFFF"/>
              </a:solidFill>
              <a:latin typeface="ＭＳ Ｐゴシック" panose="020B0600070205080204" pitchFamily="50" charset="-128"/>
            </a:rPr>
            <a:t>あなたは定年後も仕事をするための準備をしていますか。
すでに定年されている方は、定年前に準備をしていたことをお知らせください。
当てはまるものすべてを選んでください。
</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定年後も仕事をするために準備していること</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xdr:from>
      <xdr:col>4</xdr:col>
      <xdr:colOff>0</xdr:colOff>
      <xdr:row>13</xdr:row>
      <xdr:rowOff>38100</xdr:rowOff>
    </xdr:from>
    <xdr:to>
      <xdr:col>15</xdr:col>
      <xdr:colOff>66675</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4"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Q70S1</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5687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3881" y="4798219"/>
          <a:ext cx="1254919"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13</xdr:col>
      <xdr:colOff>500062</xdr:colOff>
      <xdr:row>7</xdr:row>
      <xdr:rowOff>79374</xdr:rowOff>
    </xdr:to>
    <xdr:sp macro="" textlink="">
      <xdr:nvSpPr>
        <xdr:cNvPr id="2" name="ACtitle"/>
        <xdr:cNvSpPr>
          <a:spLocks noChangeArrowheads="1"/>
        </xdr:cNvSpPr>
      </xdr:nvSpPr>
      <xdr:spPr bwMode="auto">
        <a:xfrm>
          <a:off x="533400" y="647699"/>
          <a:ext cx="7620000" cy="8509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あなたがお勤めの会社では定年後の再雇用者には評価があり、処遇に反映されていますか？
すでに定年されている方は、現在ご自身に評価があり、処遇に反映されているかをお答え下さい。</a:t>
          </a: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Q72</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5308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1500" y="4419600"/>
          <a:ext cx="1252537"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37</xdr:row>
      <xdr:rowOff>0</xdr:rowOff>
    </xdr:from>
    <xdr:to>
      <xdr:col>10</xdr:col>
      <xdr:colOff>113625</xdr:colOff>
      <xdr:row>41</xdr:row>
      <xdr:rowOff>76200</xdr:rowOff>
    </xdr:to>
    <xdr:graphicFrame macro="">
      <xdr:nvGraphicFramePr>
        <xdr:cNvPr id="31" name="グラフ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11</xdr:col>
      <xdr:colOff>404812</xdr:colOff>
      <xdr:row>6</xdr:row>
      <xdr:rowOff>41274</xdr:rowOff>
    </xdr:to>
    <xdr:sp macro="" textlink="">
      <xdr:nvSpPr>
        <xdr:cNvPr id="2" name="ACtitle"/>
        <xdr:cNvSpPr>
          <a:spLocks noChangeArrowheads="1"/>
        </xdr:cNvSpPr>
      </xdr:nvSpPr>
      <xdr:spPr bwMode="auto">
        <a:xfrm>
          <a:off x="533400" y="647699"/>
          <a:ext cx="6477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定年後再雇用者の評価について、あなたのお考えに近いものをお選び下さい。</a:t>
          </a:r>
        </a:p>
      </xdr:txBody>
    </xdr:sp>
    <xdr:clientData/>
  </xdr:twoCellAnchor>
  <xdr:twoCellAnchor>
    <xdr:from>
      <xdr:col>4</xdr:col>
      <xdr:colOff>0</xdr:colOff>
      <xdr:row>13</xdr:row>
      <xdr:rowOff>38100</xdr:rowOff>
    </xdr:from>
    <xdr:to>
      <xdr:col>8</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Q73</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4927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26</xdr:row>
      <xdr:rowOff>142875</xdr:rowOff>
    </xdr:from>
    <xdr:to>
      <xdr:col>2</xdr:col>
      <xdr:colOff>757237</xdr:colOff>
      <xdr:row>27</xdr:row>
      <xdr:rowOff>781050</xdr:rowOff>
    </xdr:to>
    <xdr:grpSp>
      <xdr:nvGrpSpPr>
        <xdr:cNvPr id="24" name="Obj_Diff_All"/>
        <xdr:cNvGrpSpPr>
          <a:grpSpLocks/>
        </xdr:cNvGrpSpPr>
      </xdr:nvGrpSpPr>
      <xdr:grpSpPr bwMode="auto">
        <a:xfrm>
          <a:off x="571500" y="4038600"/>
          <a:ext cx="1252537" cy="828675"/>
          <a:chOff x="168" y="315"/>
          <a:chExt cx="132" cy="87"/>
        </a:xfrm>
      </xdr:grpSpPr>
      <xdr:sp macro="" textlink="">
        <xdr:nvSpPr>
          <xdr:cNvPr id="25"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6"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7"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8"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25</xdr:row>
      <xdr:rowOff>92075</xdr:rowOff>
    </xdr:from>
    <xdr:to>
      <xdr:col>2</xdr:col>
      <xdr:colOff>728662</xdr:colOff>
      <xdr:row>26</xdr:row>
      <xdr:rowOff>73025</xdr:rowOff>
    </xdr:to>
    <xdr:sp macro="" textlink="">
      <xdr:nvSpPr>
        <xdr:cNvPr id="29" name="Obj_Attention_Txt"/>
        <xdr:cNvSpPr txBox="1">
          <a:spLocks noChangeArrowheads="1"/>
        </xdr:cNvSpPr>
      </xdr:nvSpPr>
      <xdr:spPr bwMode="auto">
        <a:xfrm>
          <a:off x="571500" y="4940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14</xdr:col>
      <xdr:colOff>282576</xdr:colOff>
      <xdr:row>27</xdr:row>
      <xdr:rowOff>1</xdr:rowOff>
    </xdr:from>
    <xdr:to>
      <xdr:col>25</xdr:col>
      <xdr:colOff>127001</xdr:colOff>
      <xdr:row>32</xdr:row>
      <xdr:rowOff>254001</xdr:rowOff>
    </xdr:to>
    <xdr:graphicFrame macro="">
      <xdr:nvGraphicFramePr>
        <xdr:cNvPr id="30" name="グラフ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36</xdr:row>
      <xdr:rowOff>1</xdr:rowOff>
    </xdr:from>
    <xdr:to>
      <xdr:col>10</xdr:col>
      <xdr:colOff>113625</xdr:colOff>
      <xdr:row>40</xdr:row>
      <xdr:rowOff>219075</xdr:rowOff>
    </xdr:to>
    <xdr:graphicFrame macro="">
      <xdr:nvGraphicFramePr>
        <xdr:cNvPr id="31" name="グラフ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11</xdr:col>
      <xdr:colOff>404812</xdr:colOff>
      <xdr:row>6</xdr:row>
      <xdr:rowOff>41274</xdr:rowOff>
    </xdr:to>
    <xdr:sp macro="" textlink="">
      <xdr:nvSpPr>
        <xdr:cNvPr id="2" name="ACtitle"/>
        <xdr:cNvSpPr>
          <a:spLocks noChangeArrowheads="1"/>
        </xdr:cNvSpPr>
      </xdr:nvSpPr>
      <xdr:spPr bwMode="auto">
        <a:xfrm>
          <a:off x="533400" y="647699"/>
          <a:ext cx="6481762"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定年後再雇用者の評価について、あなたのお考えに近いものをお選び下さい。</a:t>
          </a:r>
        </a:p>
      </xdr:txBody>
    </xdr:sp>
    <xdr:clientData/>
  </xdr:twoCellAnchor>
  <xdr:twoCellAnchor>
    <xdr:from>
      <xdr:col>4</xdr:col>
      <xdr:colOff>0</xdr:colOff>
      <xdr:row>13</xdr:row>
      <xdr:rowOff>38100</xdr:rowOff>
    </xdr:from>
    <xdr:to>
      <xdr:col>8</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Q73</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130175</xdr:rowOff>
    </xdr:from>
    <xdr:to>
      <xdr:col>2</xdr:col>
      <xdr:colOff>757237</xdr:colOff>
      <xdr:row>27</xdr:row>
      <xdr:rowOff>958850</xdr:rowOff>
    </xdr:to>
    <xdr:grpSp>
      <xdr:nvGrpSpPr>
        <xdr:cNvPr id="5" name="Obj_Diff_P2M2"/>
        <xdr:cNvGrpSpPr>
          <a:grpSpLocks/>
        </xdr:cNvGrpSpPr>
      </xdr:nvGrpSpPr>
      <xdr:grpSpPr bwMode="auto">
        <a:xfrm>
          <a:off x="571500" y="4216400"/>
          <a:ext cx="1252537" cy="828675"/>
          <a:chOff x="168" y="135"/>
          <a:chExt cx="132" cy="87"/>
        </a:xfrm>
      </xdr:grpSpPr>
      <xdr:sp macro="" textlink="">
        <xdr:nvSpPr>
          <xdr:cNvPr id="6"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7"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9"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0"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1"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2"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3"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4"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5"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6"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7"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8"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9"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1"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2"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23</xdr:row>
      <xdr:rowOff>3175</xdr:rowOff>
    </xdr:from>
    <xdr:to>
      <xdr:col>2</xdr:col>
      <xdr:colOff>757237</xdr:colOff>
      <xdr:row>27</xdr:row>
      <xdr:rowOff>69850</xdr:rowOff>
    </xdr:to>
    <xdr:grpSp>
      <xdr:nvGrpSpPr>
        <xdr:cNvPr id="23" name="Obj_Diff_All"/>
        <xdr:cNvGrpSpPr>
          <a:grpSpLocks/>
        </xdr:cNvGrpSpPr>
      </xdr:nvGrpSpPr>
      <xdr:grpSpPr bwMode="auto">
        <a:xfrm>
          <a:off x="571500" y="3327400"/>
          <a:ext cx="1252537" cy="828675"/>
          <a:chOff x="168" y="315"/>
          <a:chExt cx="132" cy="87"/>
        </a:xfrm>
      </xdr:grpSpPr>
      <xdr:sp macro="" textlink="">
        <xdr:nvSpPr>
          <xdr:cNvPr id="24"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5"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6"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7"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21</xdr:row>
      <xdr:rowOff>142875</xdr:rowOff>
    </xdr:from>
    <xdr:to>
      <xdr:col>2</xdr:col>
      <xdr:colOff>728662</xdr:colOff>
      <xdr:row>22</xdr:row>
      <xdr:rowOff>123825</xdr:rowOff>
    </xdr:to>
    <xdr:sp macro="" textlink="">
      <xdr:nvSpPr>
        <xdr:cNvPr id="28" name="Obj_Attention_Txt"/>
        <xdr:cNvSpPr txBox="1">
          <a:spLocks noChangeArrowheads="1"/>
        </xdr:cNvSpPr>
      </xdr:nvSpPr>
      <xdr:spPr bwMode="auto">
        <a:xfrm>
          <a:off x="571500" y="30861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14</xdr:col>
      <xdr:colOff>282576</xdr:colOff>
      <xdr:row>27</xdr:row>
      <xdr:rowOff>1</xdr:rowOff>
    </xdr:from>
    <xdr:to>
      <xdr:col>25</xdr:col>
      <xdr:colOff>127001</xdr:colOff>
      <xdr:row>32</xdr:row>
      <xdr:rowOff>254001</xdr:rowOff>
    </xdr:to>
    <xdr:graphicFrame macro="">
      <xdr:nvGraphicFramePr>
        <xdr:cNvPr id="29" name="グラフ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282576</xdr:colOff>
      <xdr:row>30</xdr:row>
      <xdr:rowOff>254000</xdr:rowOff>
    </xdr:from>
    <xdr:to>
      <xdr:col>25</xdr:col>
      <xdr:colOff>127001</xdr:colOff>
      <xdr:row>35</xdr:row>
      <xdr:rowOff>254000</xdr:rowOff>
    </xdr:to>
    <xdr:graphicFrame macro="">
      <xdr:nvGraphicFramePr>
        <xdr:cNvPr id="30" name="グラフ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282576</xdr:colOff>
      <xdr:row>33</xdr:row>
      <xdr:rowOff>254000</xdr:rowOff>
    </xdr:from>
    <xdr:to>
      <xdr:col>25</xdr:col>
      <xdr:colOff>127001</xdr:colOff>
      <xdr:row>38</xdr:row>
      <xdr:rowOff>254000</xdr:rowOff>
    </xdr:to>
    <xdr:graphicFrame macro="">
      <xdr:nvGraphicFramePr>
        <xdr:cNvPr id="31" name="グラフ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476250</xdr:colOff>
      <xdr:row>47</xdr:row>
      <xdr:rowOff>104776</xdr:rowOff>
    </xdr:from>
    <xdr:to>
      <xdr:col>17</xdr:col>
      <xdr:colOff>27900</xdr:colOff>
      <xdr:row>60</xdr:row>
      <xdr:rowOff>28576</xdr:rowOff>
    </xdr:to>
    <xdr:graphicFrame macro="">
      <xdr:nvGraphicFramePr>
        <xdr:cNvPr id="32" name="グラフ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15</xdr:col>
      <xdr:colOff>148430</xdr:colOff>
      <xdr:row>5</xdr:row>
      <xdr:rowOff>155574</xdr:rowOff>
    </xdr:to>
    <xdr:sp macro="" textlink="">
      <xdr:nvSpPr>
        <xdr:cNvPr id="2" name="ACtitle"/>
        <xdr:cNvSpPr>
          <a:spLocks noChangeArrowheads="1"/>
        </xdr:cNvSpPr>
      </xdr:nvSpPr>
      <xdr:spPr bwMode="auto">
        <a:xfrm>
          <a:off x="533399" y="571499"/>
          <a:ext cx="8539956"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あなたが経験された事柄の中で、仕事や会社のことを考え直す上で役に立ったと思われるものをお選びください。</a:t>
          </a:r>
        </a:p>
      </xdr:txBody>
    </xdr:sp>
    <xdr:clientData/>
  </xdr:twoCellAnchor>
  <xdr:twoCellAnchor>
    <xdr:from>
      <xdr:col>4</xdr:col>
      <xdr:colOff>0</xdr:colOff>
      <xdr:row>13</xdr:row>
      <xdr:rowOff>38100</xdr:rowOff>
    </xdr:from>
    <xdr:to>
      <xdr:col>18</xdr:col>
      <xdr:colOff>66675</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Q17</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130175</xdr:rowOff>
    </xdr:from>
    <xdr:to>
      <xdr:col>2</xdr:col>
      <xdr:colOff>757237</xdr:colOff>
      <xdr:row>27</xdr:row>
      <xdr:rowOff>958850</xdr:rowOff>
    </xdr:to>
    <xdr:grpSp>
      <xdr:nvGrpSpPr>
        <xdr:cNvPr id="5" name="Obj_Diff_P2M2"/>
        <xdr:cNvGrpSpPr>
          <a:grpSpLocks/>
        </xdr:cNvGrpSpPr>
      </xdr:nvGrpSpPr>
      <xdr:grpSpPr bwMode="auto">
        <a:xfrm>
          <a:off x="573881" y="4214019"/>
          <a:ext cx="1254919" cy="828675"/>
          <a:chOff x="168" y="135"/>
          <a:chExt cx="132" cy="87"/>
        </a:xfrm>
      </xdr:grpSpPr>
      <xdr:sp macro="" textlink="">
        <xdr:nvSpPr>
          <xdr:cNvPr id="6"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7"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9"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0"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1"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2"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3"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4"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5"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6"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7"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8"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9"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1"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2"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23</xdr:row>
      <xdr:rowOff>3175</xdr:rowOff>
    </xdr:from>
    <xdr:to>
      <xdr:col>2</xdr:col>
      <xdr:colOff>757237</xdr:colOff>
      <xdr:row>27</xdr:row>
      <xdr:rowOff>69850</xdr:rowOff>
    </xdr:to>
    <xdr:grpSp>
      <xdr:nvGrpSpPr>
        <xdr:cNvPr id="23" name="Obj_Diff_All"/>
        <xdr:cNvGrpSpPr>
          <a:grpSpLocks/>
        </xdr:cNvGrpSpPr>
      </xdr:nvGrpSpPr>
      <xdr:grpSpPr bwMode="auto">
        <a:xfrm>
          <a:off x="573881" y="3325019"/>
          <a:ext cx="1254919" cy="828675"/>
          <a:chOff x="168" y="315"/>
          <a:chExt cx="132" cy="87"/>
        </a:xfrm>
      </xdr:grpSpPr>
      <xdr:sp macro="" textlink="">
        <xdr:nvSpPr>
          <xdr:cNvPr id="24" name="テキストRanking"/>
          <xdr:cNvSpPr txBox="1">
            <a:spLocks noChangeArrowheads="1"/>
          </xdr:cNvSpPr>
        </xdr:nvSpPr>
        <xdr:spPr bwMode="auto">
          <a:xfrm>
            <a:off x="168" y="31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全体との差の検定</a:t>
            </a:r>
            <a:r>
              <a:rPr lang="en-US" altLang="ja-JP" sz="850" b="0" i="0" strike="noStrike">
                <a:solidFill>
                  <a:srgbClr val="000000"/>
                </a:solidFill>
                <a:latin typeface="ＭＳ Ｐゴシック"/>
                <a:ea typeface="ＭＳ Ｐゴシック"/>
              </a:rPr>
              <a:t>]</a:t>
            </a:r>
          </a:p>
        </xdr:txBody>
      </xdr:sp>
      <xdr:sp macro="" textlink="">
        <xdr:nvSpPr>
          <xdr:cNvPr id="25" name="Rectangle 99"/>
          <xdr:cNvSpPr>
            <a:spLocks noChangeArrowheads="1"/>
          </xdr:cNvSpPr>
        </xdr:nvSpPr>
        <xdr:spPr bwMode="auto">
          <a:xfrm>
            <a:off x="175" y="335"/>
            <a:ext cx="60"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u="none" strike="noStrike" baseline="0">
                <a:solidFill>
                  <a:srgbClr val="000000"/>
                </a:solidFill>
                <a:latin typeface="ＭＳ Ｐゴシック"/>
                <a:ea typeface="ＭＳ Ｐゴシック"/>
              </a:rPr>
              <a:t>有意水準</a:t>
            </a:r>
          </a:p>
          <a:p>
            <a:pPr algn="ctr" rtl="0">
              <a:defRPr sz="1000"/>
            </a:pPr>
            <a:r>
              <a:rPr lang="en-US" altLang="ja-JP" sz="850" b="0" i="0" u="none" strike="noStrike" baseline="0">
                <a:solidFill>
                  <a:srgbClr val="000000"/>
                </a:solidFill>
                <a:latin typeface="ＭＳ Ｐゴシック"/>
                <a:ea typeface="ＭＳ Ｐゴシック"/>
              </a:rPr>
              <a:t>1%</a:t>
            </a:r>
          </a:p>
          <a:p>
            <a:pPr algn="ctr" rtl="0">
              <a:lnSpc>
                <a:spcPts val="1000"/>
              </a:lnSpc>
              <a:defRPr sz="1000"/>
            </a:pPr>
            <a:r>
              <a:rPr lang="en-US" altLang="ja-JP" sz="850" b="0" i="0" u="none" strike="noStrike" baseline="0">
                <a:solidFill>
                  <a:srgbClr val="000000"/>
                </a:solidFill>
                <a:latin typeface="ＭＳ Ｐゴシック"/>
                <a:ea typeface="ＭＳ Ｐゴシック"/>
              </a:rPr>
              <a:t>5%</a:t>
            </a:r>
          </a:p>
          <a:p>
            <a:pPr algn="ctr" rtl="0">
              <a:lnSpc>
                <a:spcPts val="1000"/>
              </a:lnSpc>
              <a:defRPr sz="1000"/>
            </a:pPr>
            <a:r>
              <a:rPr lang="en-US" altLang="ja-JP" sz="850" b="0" i="0" u="none" strike="noStrike" baseline="0">
                <a:solidFill>
                  <a:srgbClr val="000000"/>
                </a:solidFill>
                <a:latin typeface="ＭＳ Ｐゴシック"/>
                <a:ea typeface="ＭＳ Ｐゴシック"/>
              </a:rPr>
              <a:t>10%</a:t>
            </a:r>
          </a:p>
        </xdr:txBody>
      </xdr:sp>
      <xdr:sp macro="" textlink="">
        <xdr:nvSpPr>
          <xdr:cNvPr id="26" name="Rectangle 100"/>
          <xdr:cNvSpPr>
            <a:spLocks noChangeArrowheads="1"/>
          </xdr:cNvSpPr>
        </xdr:nvSpPr>
        <xdr:spPr bwMode="auto">
          <a:xfrm>
            <a:off x="238"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高</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sp macro="" textlink="">
        <xdr:nvSpPr>
          <xdr:cNvPr id="27" name="Rectangle 101"/>
          <xdr:cNvSpPr>
            <a:spLocks noChangeArrowheads="1"/>
          </xdr:cNvSpPr>
        </xdr:nvSpPr>
        <xdr:spPr bwMode="auto">
          <a:xfrm>
            <a:off x="269" y="335"/>
            <a:ext cx="26" cy="63"/>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lnSpc>
                <a:spcPts val="1000"/>
              </a:lnSpc>
              <a:defRPr sz="1000"/>
            </a:pPr>
            <a:r>
              <a:rPr lang="ja-JP" altLang="en-US" sz="850" b="0" i="0" strike="noStrike">
                <a:solidFill>
                  <a:srgbClr val="000000"/>
                </a:solidFill>
                <a:latin typeface="ＭＳ Ｐゴシック"/>
                <a:ea typeface="ＭＳ Ｐゴシック"/>
              </a:rPr>
              <a:t>低</a:t>
            </a:r>
          </a:p>
          <a:p>
            <a:pPr algn="ctr" rtl="0">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a:p>
            <a:pPr algn="ctr" rtl="0">
              <a:lnSpc>
                <a:spcPts val="1000"/>
              </a:lnSpc>
              <a:defRPr sz="1000"/>
            </a:pPr>
            <a:r>
              <a:rPr lang="ja-JP" altLang="en-US" sz="850" b="0" i="0" strike="noStrike">
                <a:solidFill>
                  <a:srgbClr val="000000"/>
                </a:solidFill>
                <a:latin typeface="ＭＳ Ｐゴシック"/>
                <a:ea typeface="ＭＳ Ｐゴシック"/>
              </a:rPr>
              <a:t>∵</a:t>
            </a:r>
          </a:p>
        </xdr:txBody>
      </xdr:sp>
    </xdr:grpSp>
    <xdr:clientData/>
  </xdr:twoCellAnchor>
  <xdr:twoCellAnchor editAs="absolute">
    <xdr:from>
      <xdr:col>1</xdr:col>
      <xdr:colOff>38100</xdr:colOff>
      <xdr:row>21</xdr:row>
      <xdr:rowOff>142875</xdr:rowOff>
    </xdr:from>
    <xdr:to>
      <xdr:col>2</xdr:col>
      <xdr:colOff>728662</xdr:colOff>
      <xdr:row>22</xdr:row>
      <xdr:rowOff>123825</xdr:rowOff>
    </xdr:to>
    <xdr:sp macro="" textlink="">
      <xdr:nvSpPr>
        <xdr:cNvPr id="28" name="Obj_Attention_Txt"/>
        <xdr:cNvSpPr txBox="1">
          <a:spLocks noChangeArrowheads="1"/>
        </xdr:cNvSpPr>
      </xdr:nvSpPr>
      <xdr:spPr bwMode="auto">
        <a:xfrm>
          <a:off x="571500" y="30861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2</xdr:col>
      <xdr:colOff>1381125</xdr:colOff>
      <xdr:row>28</xdr:row>
      <xdr:rowOff>47625</xdr:rowOff>
    </xdr:from>
    <xdr:to>
      <xdr:col>12</xdr:col>
      <xdr:colOff>145375</xdr:colOff>
      <xdr:row>44</xdr:row>
      <xdr:rowOff>114300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396875</xdr:colOff>
      <xdr:row>20</xdr:row>
      <xdr:rowOff>111127</xdr:rowOff>
    </xdr:from>
    <xdr:to>
      <xdr:col>14</xdr:col>
      <xdr:colOff>508000</xdr:colOff>
      <xdr:row>22</xdr:row>
      <xdr:rowOff>55563</xdr:rowOff>
    </xdr:to>
    <xdr:sp macro="" textlink="">
      <xdr:nvSpPr>
        <xdr:cNvPr id="3" name="テキスト ボックス 2"/>
        <xdr:cNvSpPr txBox="1"/>
      </xdr:nvSpPr>
      <xdr:spPr>
        <a:xfrm>
          <a:off x="6664325" y="4283077"/>
          <a:ext cx="2244725" cy="230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ゴシック" panose="020B0609070205080204" pitchFamily="49" charset="-128"/>
              <a:ea typeface="ＭＳ ゴシック" panose="020B0609070205080204" pitchFamily="49" charset="-128"/>
            </a:rPr>
            <a:t>男性総合職　方針が明確</a:t>
          </a:r>
          <a:r>
            <a:rPr kumimoji="1" lang="en-US" altLang="ja-JP" sz="1000">
              <a:latin typeface="ＭＳ ゴシック" panose="020B0609070205080204" pitchFamily="49" charset="-128"/>
              <a:ea typeface="ＭＳ ゴシック" panose="020B0609070205080204" pitchFamily="49" charset="-128"/>
            </a:rPr>
            <a:t>(n=53)</a:t>
          </a:r>
        </a:p>
        <a:p>
          <a:r>
            <a:rPr kumimoji="1" lang="ja-JP" altLang="en-US" sz="1000">
              <a:latin typeface="ＭＳ ゴシック" panose="020B0609070205080204" pitchFamily="49" charset="-128"/>
              <a:ea typeface="ＭＳ ゴシック" panose="020B0609070205080204" pitchFamily="49" charset="-128"/>
            </a:rPr>
            <a:t>　　　　　　</a:t>
          </a:r>
        </a:p>
      </xdr:txBody>
    </xdr:sp>
    <xdr:clientData/>
  </xdr:twoCellAnchor>
  <xdr:twoCellAnchor>
    <xdr:from>
      <xdr:col>10</xdr:col>
      <xdr:colOff>317499</xdr:colOff>
      <xdr:row>22</xdr:row>
      <xdr:rowOff>134937</xdr:rowOff>
    </xdr:from>
    <xdr:to>
      <xdr:col>14</xdr:col>
      <xdr:colOff>428624</xdr:colOff>
      <xdr:row>24</xdr:row>
      <xdr:rowOff>87312</xdr:rowOff>
    </xdr:to>
    <xdr:sp macro="" textlink="">
      <xdr:nvSpPr>
        <xdr:cNvPr id="4" name="テキスト ボックス 3"/>
        <xdr:cNvSpPr txBox="1"/>
      </xdr:nvSpPr>
      <xdr:spPr>
        <a:xfrm>
          <a:off x="6584949" y="4592637"/>
          <a:ext cx="224472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ゴシック" panose="020B0609070205080204" pitchFamily="49" charset="-128"/>
              <a:ea typeface="ＭＳ ゴシック" panose="020B0609070205080204" pitchFamily="49" charset="-128"/>
            </a:rPr>
            <a:t>　　　　　　明確でない</a:t>
          </a:r>
          <a:r>
            <a:rPr kumimoji="1" lang="en-US" altLang="ja-JP" sz="1000">
              <a:latin typeface="ＭＳ ゴシック" panose="020B0609070205080204" pitchFamily="49" charset="-128"/>
              <a:ea typeface="ＭＳ ゴシック" panose="020B0609070205080204" pitchFamily="49" charset="-128"/>
            </a:rPr>
            <a:t>(n=162)</a:t>
          </a:r>
          <a:endParaRPr kumimoji="1" lang="ja-JP" altLang="en-US" sz="1000">
            <a:latin typeface="ＭＳ ゴシック" panose="020B0609070205080204" pitchFamily="49" charset="-128"/>
            <a:ea typeface="ＭＳ ゴシック" panose="020B0609070205080204" pitchFamily="49" charset="-128"/>
          </a:endParaRP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2</xdr:col>
      <xdr:colOff>63499</xdr:colOff>
      <xdr:row>25</xdr:row>
      <xdr:rowOff>71438</xdr:rowOff>
    </xdr:from>
    <xdr:to>
      <xdr:col>9</xdr:col>
      <xdr:colOff>423187</xdr:colOff>
      <xdr:row>35</xdr:row>
      <xdr:rowOff>31750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18</xdr:col>
      <xdr:colOff>88899</xdr:colOff>
      <xdr:row>5</xdr:row>
      <xdr:rowOff>155574</xdr:rowOff>
    </xdr:to>
    <xdr:sp macro="" textlink="">
      <xdr:nvSpPr>
        <xdr:cNvPr id="2" name="ACtitle"/>
        <xdr:cNvSpPr>
          <a:spLocks noChangeArrowheads="1"/>
        </xdr:cNvSpPr>
      </xdr:nvSpPr>
      <xdr:spPr bwMode="auto">
        <a:xfrm>
          <a:off x="533399" y="571499"/>
          <a:ext cx="8539956"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あなたが経験された事柄の中で、仕事や会社のことを考え直す上で役に立ったと思われるものをお選びください。</a:t>
          </a:r>
        </a:p>
      </xdr:txBody>
    </xdr:sp>
    <xdr:clientData/>
  </xdr:twoCellAnchor>
  <xdr:twoCellAnchor editAs="oneCell">
    <xdr:from>
      <xdr:col>0</xdr:col>
      <xdr:colOff>66675</xdr:colOff>
      <xdr:row>0</xdr:row>
      <xdr:rowOff>228600</xdr:rowOff>
    </xdr:from>
    <xdr:to>
      <xdr:col>2</xdr:col>
      <xdr:colOff>21431</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Q17</a:t>
          </a:r>
          <a:endParaRPr lang="ja-JP" altLang="en-US" sz="1800" b="0" i="0" u="none" strike="noStrike" baseline="0">
            <a:solidFill>
              <a:srgbClr val="000000"/>
            </a:solidFill>
            <a:latin typeface="Lucida Sans Unicode" panose="020B0602030504020204" pitchFamily="34" charset="0"/>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360000" tIns="46800" rIns="90000" bIns="46800" upright="1"/>
      <a:lstStyle/>
    </a:spDef>
    <a:ln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360000" tIns="46800" rIns="90000" bIns="4680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B1:DT51"/>
  <sheetViews>
    <sheetView showGridLines="0" tabSelected="1" zoomScale="112" zoomScaleNormal="112" workbookViewId="0"/>
  </sheetViews>
  <sheetFormatPr defaultColWidth="5.25" defaultRowHeight="13.5" x14ac:dyDescent="0.15"/>
  <cols>
    <col min="1" max="2" width="7" customWidth="1"/>
    <col min="3" max="3" width="25.625" customWidth="1"/>
    <col min="4" max="4" width="4.625" customWidth="1"/>
    <col min="5" max="5" width="5.375" customWidth="1"/>
    <col min="6" max="12" width="6.75" customWidth="1"/>
    <col min="13" max="13" width="3.375" customWidth="1"/>
    <col min="14" max="14" width="7" customWidth="1"/>
    <col min="15" max="15" width="25.625" customWidth="1"/>
    <col min="16" max="16" width="4.625" customWidth="1"/>
    <col min="17" max="17" width="5.375" customWidth="1"/>
    <col min="18" max="26" width="5.25" customWidth="1"/>
    <col min="27" max="33" width="5.375" customWidth="1"/>
    <col min="34" max="124" width="5.25" customWidth="1"/>
  </cols>
  <sheetData>
    <row r="1" spans="2:124" s="1" customFormat="1" ht="21.75" customHeight="1" x14ac:dyDescent="0.15">
      <c r="B1" s="15"/>
      <c r="C1" s="16"/>
      <c r="D1" s="2"/>
      <c r="E1" s="13"/>
      <c r="F1" s="4"/>
      <c r="G1" s="4"/>
      <c r="H1" s="4"/>
      <c r="I1" s="4"/>
      <c r="J1" s="4"/>
      <c r="K1" s="4"/>
      <c r="L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row>
    <row r="2" spans="2:124" s="1" customFormat="1" ht="15" customHeight="1" x14ac:dyDescent="0.15">
      <c r="B2" s="15"/>
      <c r="C2" s="16"/>
      <c r="D2" s="2"/>
      <c r="E2" s="13"/>
      <c r="F2" s="4"/>
      <c r="G2" s="4"/>
      <c r="H2" s="4"/>
      <c r="I2" s="4"/>
      <c r="J2" s="4"/>
      <c r="K2" s="4"/>
      <c r="L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row>
    <row r="3" spans="2:124" s="1" customFormat="1" ht="15" customHeight="1" x14ac:dyDescent="0.15">
      <c r="B3" s="15"/>
      <c r="C3" s="16"/>
      <c r="D3" s="2"/>
      <c r="E3" s="13"/>
      <c r="F3" s="4"/>
      <c r="G3" s="4"/>
      <c r="H3" s="4"/>
      <c r="I3" s="4"/>
      <c r="J3" s="4"/>
      <c r="K3" s="4"/>
      <c r="L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row>
    <row r="4" spans="2:124" s="1" customFormat="1" ht="15" customHeight="1" x14ac:dyDescent="0.15">
      <c r="B4" s="15"/>
      <c r="C4" s="16"/>
      <c r="D4" s="2"/>
      <c r="E4" s="13"/>
      <c r="F4" s="4"/>
      <c r="G4" s="4"/>
      <c r="H4" s="4"/>
      <c r="I4" s="4"/>
      <c r="J4" s="4"/>
      <c r="K4" s="4"/>
      <c r="L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row>
    <row r="5" spans="2:124" s="1" customFormat="1" ht="15" customHeight="1" x14ac:dyDescent="0.15">
      <c r="B5" s="15"/>
      <c r="C5" s="16"/>
      <c r="D5" s="2"/>
      <c r="E5" s="13"/>
      <c r="F5" s="4"/>
      <c r="G5" s="4"/>
      <c r="H5" s="4"/>
      <c r="I5" s="4"/>
      <c r="J5" s="4"/>
      <c r="K5" s="4"/>
      <c r="L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row>
    <row r="6" spans="2:124" s="1" customFormat="1" ht="15" customHeight="1" x14ac:dyDescent="0.15">
      <c r="B6" s="15"/>
      <c r="C6" s="16"/>
      <c r="D6" s="2"/>
      <c r="E6" s="13"/>
      <c r="F6" s="4"/>
      <c r="G6" s="4"/>
      <c r="H6" s="4"/>
      <c r="I6" s="4"/>
      <c r="J6" s="4"/>
      <c r="K6" s="4"/>
      <c r="L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row>
    <row r="7" spans="2:124" s="1" customFormat="1" ht="15" customHeight="1" x14ac:dyDescent="0.15">
      <c r="B7" s="15"/>
      <c r="C7" s="16"/>
      <c r="D7" s="2"/>
      <c r="E7" s="13"/>
      <c r="F7" s="4"/>
      <c r="G7" s="4"/>
      <c r="H7" s="4"/>
      <c r="I7" s="4"/>
      <c r="J7" s="4"/>
      <c r="K7" s="4"/>
      <c r="L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row>
    <row r="8" spans="2:124" s="1" customFormat="1" ht="15" hidden="1" customHeight="1" x14ac:dyDescent="0.15">
      <c r="B8" s="15"/>
      <c r="C8" s="16"/>
      <c r="D8" s="2"/>
      <c r="E8" s="13"/>
      <c r="F8" s="4"/>
      <c r="G8" s="4"/>
      <c r="H8" s="4"/>
      <c r="I8" s="4"/>
      <c r="J8" s="4"/>
      <c r="K8" s="4"/>
      <c r="L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row>
    <row r="9" spans="2:124" s="1" customFormat="1" ht="15" hidden="1" customHeight="1" x14ac:dyDescent="0.15">
      <c r="B9" s="15"/>
      <c r="C9" s="16"/>
      <c r="D9" s="2"/>
      <c r="E9" s="13"/>
      <c r="F9" s="4"/>
      <c r="G9" s="4"/>
      <c r="H9" s="4"/>
      <c r="I9" s="4"/>
      <c r="J9" s="4"/>
      <c r="K9" s="4"/>
      <c r="L9" s="4"/>
      <c r="M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row>
    <row r="10" spans="2:124" s="1" customFormat="1" ht="15" hidden="1" customHeight="1" x14ac:dyDescent="0.15">
      <c r="B10" s="15"/>
      <c r="C10" s="16"/>
      <c r="D10" s="5"/>
      <c r="E10" s="12"/>
      <c r="F10" s="4"/>
      <c r="G10" s="4"/>
      <c r="H10" s="4"/>
      <c r="I10" s="4"/>
      <c r="J10" s="4"/>
      <c r="K10" s="4"/>
      <c r="L10" s="4"/>
      <c r="M10" s="3"/>
      <c r="Q10" s="4"/>
      <c r="R10" s="4"/>
      <c r="S10" s="4"/>
      <c r="T10" s="4"/>
      <c r="U10" s="4"/>
      <c r="V10" s="4"/>
      <c r="W10" s="4"/>
      <c r="X10" s="4"/>
      <c r="Y10" s="4"/>
      <c r="Z10" s="3"/>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row>
    <row r="11" spans="2:124" s="1" customFormat="1" ht="15" hidden="1" customHeight="1" x14ac:dyDescent="0.15">
      <c r="B11" s="15"/>
      <c r="C11" s="16"/>
      <c r="D11" s="5"/>
      <c r="E11" s="12"/>
      <c r="F11" s="4"/>
      <c r="G11" s="4"/>
      <c r="H11" s="4"/>
      <c r="I11" s="4"/>
      <c r="J11" s="4"/>
      <c r="K11" s="4"/>
      <c r="L11" s="4"/>
      <c r="M11" s="6"/>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row>
    <row r="12" spans="2:124" s="1" customFormat="1" ht="15" hidden="1" customHeight="1" x14ac:dyDescent="0.15">
      <c r="B12" s="15"/>
      <c r="C12" s="16"/>
      <c r="D12" s="5"/>
      <c r="E12" s="12"/>
      <c r="F12" s="4"/>
      <c r="G12" s="4"/>
      <c r="H12" s="4"/>
      <c r="I12" s="4"/>
      <c r="J12" s="4"/>
      <c r="K12" s="4"/>
      <c r="L12" s="4"/>
      <c r="M12" s="6"/>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row>
    <row r="13" spans="2:124" s="1" customFormat="1" ht="15" hidden="1" customHeight="1" x14ac:dyDescent="0.15">
      <c r="B13" s="15"/>
      <c r="C13" s="16"/>
      <c r="D13" s="5"/>
      <c r="E13" s="12"/>
      <c r="F13" s="4"/>
      <c r="G13" s="4"/>
      <c r="H13" s="4"/>
      <c r="I13" s="4"/>
      <c r="J13" s="4"/>
      <c r="K13" s="4"/>
      <c r="L13" s="4"/>
      <c r="M13" s="6"/>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row>
    <row r="14" spans="2:124" s="1" customFormat="1" ht="15" customHeight="1" x14ac:dyDescent="0.15">
      <c r="B14" s="15"/>
      <c r="C14" s="16"/>
      <c r="D14" s="5"/>
      <c r="E14" s="12"/>
      <c r="F14" s="4"/>
      <c r="G14" s="4"/>
      <c r="H14" s="4"/>
      <c r="I14" s="4"/>
      <c r="J14" s="4"/>
      <c r="K14" s="4"/>
      <c r="L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row>
    <row r="15" spans="2:124" s="1" customFormat="1" ht="15" customHeight="1" x14ac:dyDescent="0.15">
      <c r="B15" s="15"/>
      <c r="C15" s="16"/>
      <c r="D15" s="5"/>
      <c r="E15" s="12"/>
      <c r="F15" s="4"/>
      <c r="G15" s="4"/>
      <c r="H15" s="4"/>
      <c r="I15" s="4"/>
      <c r="J15" s="4"/>
      <c r="K15" s="4"/>
      <c r="L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row>
    <row r="16" spans="2:124" s="1" customFormat="1" ht="15" customHeight="1" x14ac:dyDescent="0.15">
      <c r="B16" s="15"/>
      <c r="C16" s="16"/>
      <c r="D16" s="5"/>
      <c r="E16" s="12"/>
      <c r="F16" s="4"/>
      <c r="G16" s="4"/>
      <c r="H16" s="4"/>
      <c r="I16" s="4"/>
      <c r="J16" s="4"/>
      <c r="K16" s="4"/>
      <c r="L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row>
    <row r="17" spans="2:124" s="1" customFormat="1" ht="15" customHeight="1" x14ac:dyDescent="0.15">
      <c r="B17" s="15"/>
      <c r="C17" s="16"/>
      <c r="D17" s="5"/>
      <c r="E17" s="12"/>
      <c r="F17" s="4"/>
      <c r="G17" s="4"/>
      <c r="H17" s="4"/>
      <c r="I17" s="4"/>
      <c r="J17" s="4"/>
      <c r="K17" s="4"/>
      <c r="L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row>
    <row r="18" spans="2:124" s="1" customFormat="1" ht="15" customHeight="1" x14ac:dyDescent="0.15">
      <c r="B18" s="15"/>
      <c r="C18" s="16"/>
      <c r="D18" s="5"/>
      <c r="E18" s="12"/>
      <c r="F18" s="4"/>
      <c r="G18" s="4"/>
      <c r="H18" s="4"/>
      <c r="I18" s="4"/>
      <c r="J18" s="4"/>
      <c r="K18" s="4"/>
      <c r="L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row>
    <row r="19" spans="2:124" s="1" customFormat="1" ht="15" customHeight="1" x14ac:dyDescent="0.15">
      <c r="B19" s="15"/>
      <c r="C19" s="16"/>
      <c r="D19" s="5"/>
      <c r="E19" s="12"/>
      <c r="F19" s="4"/>
      <c r="G19" s="4"/>
      <c r="H19" s="4"/>
      <c r="I19" s="4"/>
      <c r="J19" s="4"/>
      <c r="K19" s="4"/>
      <c r="L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row>
    <row r="20" spans="2:124" s="1" customFormat="1" ht="15" customHeight="1" x14ac:dyDescent="0.15">
      <c r="B20" s="15"/>
      <c r="C20" s="16"/>
      <c r="D20" s="5"/>
      <c r="E20" s="12"/>
      <c r="F20" s="4"/>
      <c r="G20" s="4"/>
      <c r="H20" s="4"/>
      <c r="I20" s="4"/>
      <c r="J20" s="4"/>
      <c r="K20" s="4"/>
      <c r="L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row>
    <row r="21" spans="2:124" s="1" customFormat="1" ht="15" customHeight="1" x14ac:dyDescent="0.15">
      <c r="B21" s="15"/>
      <c r="C21" s="16"/>
      <c r="D21" s="5"/>
      <c r="E21" s="12"/>
      <c r="F21" s="4"/>
      <c r="G21" s="4"/>
      <c r="H21" s="4"/>
      <c r="I21" s="4"/>
      <c r="J21" s="4"/>
      <c r="K21" s="4"/>
      <c r="L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row>
    <row r="22" spans="2:124" s="1" customFormat="1" ht="15" customHeight="1" x14ac:dyDescent="0.15">
      <c r="B22" s="15"/>
      <c r="C22" s="16"/>
      <c r="D22" s="5"/>
      <c r="E22" s="12"/>
      <c r="F22" s="4"/>
      <c r="G22" s="4"/>
      <c r="H22" s="4"/>
      <c r="I22" s="4"/>
      <c r="J22" s="4"/>
      <c r="K22" s="4"/>
      <c r="L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row>
    <row r="23" spans="2:124" s="1" customFormat="1" ht="15" customHeight="1" x14ac:dyDescent="0.15">
      <c r="B23" s="15"/>
      <c r="C23" s="16"/>
      <c r="D23" s="5"/>
      <c r="E23" s="12"/>
      <c r="F23" s="4"/>
      <c r="G23" s="4"/>
      <c r="H23" s="4"/>
      <c r="I23" s="4"/>
      <c r="J23" s="4"/>
      <c r="K23" s="4"/>
      <c r="L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row>
    <row r="24" spans="2:124" s="1" customFormat="1" ht="15" customHeight="1" x14ac:dyDescent="0.15">
      <c r="B24" s="15"/>
      <c r="C24" s="16"/>
      <c r="D24" s="5"/>
      <c r="E24" s="12"/>
      <c r="F24" s="4"/>
      <c r="G24" s="4"/>
      <c r="H24" s="4"/>
      <c r="I24" s="4"/>
      <c r="J24" s="4"/>
      <c r="K24" s="4"/>
      <c r="L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row>
    <row r="25" spans="2:124" s="1" customFormat="1" ht="15" customHeight="1" x14ac:dyDescent="0.15">
      <c r="B25" s="15"/>
      <c r="C25" s="16"/>
      <c r="D25" s="5"/>
      <c r="E25" s="12"/>
      <c r="F25" s="4"/>
      <c r="G25" s="4"/>
      <c r="H25" s="4"/>
      <c r="I25" s="4"/>
      <c r="J25" s="4"/>
      <c r="K25" s="4"/>
      <c r="L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row>
    <row r="26" spans="2:124" s="1" customFormat="1" ht="15" customHeight="1" x14ac:dyDescent="0.15">
      <c r="B26" s="15"/>
      <c r="C26" s="16"/>
      <c r="D26" s="5"/>
      <c r="E26" s="12"/>
      <c r="F26" s="4"/>
      <c r="G26" s="4"/>
      <c r="H26" s="4"/>
      <c r="I26" s="4"/>
      <c r="J26" s="4"/>
      <c r="K26" s="4"/>
      <c r="L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row>
    <row r="27" spans="2:124" s="1" customFormat="1" ht="15" customHeight="1" x14ac:dyDescent="0.15">
      <c r="B27" s="20"/>
      <c r="C27" s="20"/>
      <c r="D27" s="45"/>
      <c r="E27" s="34"/>
      <c r="F27" s="10"/>
      <c r="G27" s="10"/>
      <c r="H27" s="10"/>
      <c r="I27" s="10"/>
      <c r="J27" s="10"/>
      <c r="K27" s="4"/>
      <c r="L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row>
    <row r="28" spans="2:124" s="4" customFormat="1" ht="129.94999999999999" customHeight="1" x14ac:dyDescent="0.15">
      <c r="B28" s="20"/>
      <c r="C28" s="20"/>
      <c r="D28" s="45"/>
      <c r="E28" s="21"/>
      <c r="F28" s="22" t="s">
        <v>6</v>
      </c>
      <c r="G28" s="23" t="s">
        <v>7</v>
      </c>
      <c r="H28" s="23" t="s">
        <v>8</v>
      </c>
      <c r="I28" s="23" t="s">
        <v>9</v>
      </c>
      <c r="J28" s="24" t="s">
        <v>5</v>
      </c>
      <c r="K28" s="17"/>
      <c r="L28" s="17"/>
      <c r="M28" s="1"/>
      <c r="N28" s="9"/>
      <c r="O28" s="9"/>
      <c r="P28" s="9"/>
      <c r="AA28" s="17"/>
      <c r="AB28" s="17"/>
      <c r="AC28" s="17"/>
      <c r="AD28" s="17"/>
      <c r="AE28" s="17"/>
      <c r="AF28" s="17"/>
    </row>
    <row r="29" spans="2:124" s="3" customFormat="1" ht="20.100000000000001" customHeight="1" x14ac:dyDescent="0.15">
      <c r="B29" s="20"/>
      <c r="C29" s="20"/>
      <c r="D29" s="45"/>
      <c r="E29" s="11" t="s">
        <v>0</v>
      </c>
      <c r="F29" s="25"/>
      <c r="G29" s="26"/>
      <c r="H29" s="26"/>
      <c r="I29" s="26"/>
      <c r="J29" s="27"/>
      <c r="K29" s="18"/>
      <c r="L29" s="18"/>
      <c r="M29" s="1"/>
      <c r="Q29" s="113" t="s">
        <v>0</v>
      </c>
      <c r="Y29" s="12"/>
      <c r="Z29" s="4"/>
      <c r="AA29" s="14" t="s">
        <v>1</v>
      </c>
      <c r="AB29" s="18"/>
      <c r="AC29" s="18"/>
      <c r="AD29" s="18"/>
      <c r="AE29" s="18"/>
      <c r="AF29" s="18"/>
    </row>
    <row r="30" spans="2:124" s="1" customFormat="1" ht="22.5" customHeight="1" x14ac:dyDescent="0.15">
      <c r="B30" s="386" t="s">
        <v>2</v>
      </c>
      <c r="C30" s="387"/>
      <c r="D30" s="387"/>
      <c r="E30" s="38">
        <v>495</v>
      </c>
      <c r="F30" s="35">
        <v>41.212121212121211</v>
      </c>
      <c r="G30" s="32">
        <v>55.555555555555557</v>
      </c>
      <c r="H30" s="32">
        <v>1.2121212121212122</v>
      </c>
      <c r="I30" s="32">
        <v>1.0101010101010102</v>
      </c>
      <c r="J30" s="33">
        <v>1.0101010101010102</v>
      </c>
      <c r="K30" s="19"/>
      <c r="L30" s="19"/>
      <c r="N30" s="386" t="s">
        <v>2</v>
      </c>
      <c r="O30" s="387"/>
      <c r="P30" s="387"/>
      <c r="Q30" s="38">
        <f t="shared" ref="Q30:Q32" si="0">IF(LEN(E30)=0,"",E30)</f>
        <v>495</v>
      </c>
      <c r="R30" s="120"/>
      <c r="S30" s="121"/>
      <c r="T30" s="121"/>
      <c r="U30" s="121"/>
      <c r="V30" s="121"/>
      <c r="W30" s="121"/>
      <c r="X30" s="121"/>
      <c r="Y30" s="121"/>
      <c r="Z30" s="122"/>
      <c r="AA30" s="123"/>
      <c r="AB30" s="8"/>
      <c r="AC30" s="8"/>
      <c r="AD30" s="8"/>
      <c r="AE30" s="8"/>
      <c r="AF30" s="8"/>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row>
    <row r="31" spans="2:124" s="1" customFormat="1" ht="22.5" customHeight="1" x14ac:dyDescent="0.15">
      <c r="B31" s="388" t="s">
        <v>3</v>
      </c>
      <c r="C31" s="42" t="s">
        <v>375</v>
      </c>
      <c r="D31" s="43"/>
      <c r="E31" s="39">
        <v>236</v>
      </c>
      <c r="F31" s="70">
        <v>55.508474576271183</v>
      </c>
      <c r="G31" s="67">
        <v>40.677966101694921</v>
      </c>
      <c r="H31" s="28">
        <v>1.6949152542372881</v>
      </c>
      <c r="I31" s="28">
        <v>1.6949152542372881</v>
      </c>
      <c r="J31" s="29">
        <v>0.42372881355932202</v>
      </c>
      <c r="K31" s="19"/>
      <c r="L31" s="19"/>
      <c r="M31" s="4"/>
      <c r="N31" s="388" t="s">
        <v>3</v>
      </c>
      <c r="O31" s="42" t="s">
        <v>375</v>
      </c>
      <c r="P31" s="43"/>
      <c r="Q31" s="39">
        <f t="shared" si="0"/>
        <v>236</v>
      </c>
      <c r="R31" s="114"/>
      <c r="S31" s="7"/>
      <c r="T31" s="7"/>
      <c r="U31" s="7"/>
      <c r="V31" s="7"/>
      <c r="W31" s="7"/>
      <c r="X31" s="7"/>
      <c r="Y31" s="7"/>
      <c r="Z31" s="4"/>
      <c r="AA31" s="115"/>
      <c r="AB31" s="8"/>
      <c r="AC31" s="8"/>
      <c r="AD31" s="8"/>
      <c r="AE31" s="8"/>
      <c r="AF31" s="8"/>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row>
    <row r="32" spans="2:124" s="1" customFormat="1" ht="22.5" customHeight="1" x14ac:dyDescent="0.15">
      <c r="B32" s="389"/>
      <c r="C32" s="41" t="s">
        <v>379</v>
      </c>
      <c r="D32" s="44"/>
      <c r="E32" s="40">
        <v>259</v>
      </c>
      <c r="F32" s="72">
        <v>28.185328185328185</v>
      </c>
      <c r="G32" s="71">
        <v>69.111969111969103</v>
      </c>
      <c r="H32" s="30">
        <v>0.77220077220077221</v>
      </c>
      <c r="I32" s="30">
        <v>0.38610038610038611</v>
      </c>
      <c r="J32" s="31">
        <v>1.5444015444015444</v>
      </c>
      <c r="K32" s="19"/>
      <c r="L32" s="19"/>
      <c r="M32" s="4"/>
      <c r="N32" s="389"/>
      <c r="O32" s="41" t="s">
        <v>379</v>
      </c>
      <c r="P32" s="44"/>
      <c r="Q32" s="40">
        <f t="shared" si="0"/>
        <v>259</v>
      </c>
      <c r="R32" s="116"/>
      <c r="S32" s="117"/>
      <c r="T32" s="117"/>
      <c r="U32" s="117"/>
      <c r="V32" s="117"/>
      <c r="W32" s="117"/>
      <c r="X32" s="117"/>
      <c r="Y32" s="117"/>
      <c r="Z32" s="118"/>
      <c r="AA32" s="119"/>
      <c r="AB32" s="8"/>
      <c r="AC32" s="8"/>
      <c r="AD32" s="8"/>
      <c r="AE32" s="8"/>
      <c r="AF32" s="8"/>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row>
    <row r="33" spans="3:9" ht="22.5" customHeight="1" x14ac:dyDescent="0.15"/>
    <row r="34" spans="3:9" ht="22.5" customHeight="1" x14ac:dyDescent="0.15"/>
    <row r="35" spans="3:9" ht="22.5" customHeight="1" x14ac:dyDescent="0.15">
      <c r="D35" s="130"/>
      <c r="E35" s="130"/>
      <c r="F35" s="130"/>
      <c r="G35" s="130"/>
      <c r="H35" s="130"/>
    </row>
    <row r="36" spans="3:9" ht="22.5" customHeight="1" x14ac:dyDescent="0.15">
      <c r="D36" s="130" t="str">
        <f>F28</f>
        <v>新卒入社した</v>
      </c>
      <c r="E36" s="130" t="str">
        <f t="shared" ref="E36:G36" si="1">G28</f>
        <v>中途入社した</v>
      </c>
      <c r="F36" s="130" t="str">
        <f t="shared" si="1"/>
        <v>親会社・関連会社から出向して、転籍になった</v>
      </c>
      <c r="G36" s="130" t="str">
        <f t="shared" si="1"/>
        <v>親会社・関連会社から現在、出向中である</v>
      </c>
      <c r="H36" s="130" t="str">
        <f>J28</f>
        <v>その他</v>
      </c>
      <c r="I36" s="130" t="s">
        <v>228</v>
      </c>
    </row>
    <row r="37" spans="3:9" ht="22.5" customHeight="1" x14ac:dyDescent="0.15">
      <c r="C37" t="str">
        <f>"男性総合職(n=" &amp; E31  &amp; ")"</f>
        <v>男性総合職(n=236)</v>
      </c>
      <c r="D37" s="131">
        <f>F31</f>
        <v>55.508474576271183</v>
      </c>
      <c r="E37" s="131">
        <f t="shared" ref="E37:H37" si="2">G31</f>
        <v>40.677966101694921</v>
      </c>
      <c r="F37" s="131">
        <f t="shared" si="2"/>
        <v>1.6949152542372881</v>
      </c>
      <c r="G37" s="131">
        <f t="shared" si="2"/>
        <v>1.6949152542372881</v>
      </c>
      <c r="H37" s="131">
        <f t="shared" si="2"/>
        <v>0.42372881355932202</v>
      </c>
      <c r="I37" s="131"/>
    </row>
    <row r="38" spans="3:9" ht="22.5" customHeight="1" x14ac:dyDescent="0.15">
      <c r="C38" t="str">
        <f>"女性総合職(n=" &amp; E32 &amp; ")"</f>
        <v>女性総合職(n=259)</v>
      </c>
      <c r="D38" s="131">
        <f>F32</f>
        <v>28.185328185328185</v>
      </c>
      <c r="E38" s="131">
        <f t="shared" ref="E38:H38" si="3">G32</f>
        <v>69.111969111969103</v>
      </c>
      <c r="F38" s="131">
        <f t="shared" si="3"/>
        <v>0.77220077220077221</v>
      </c>
      <c r="G38" s="131">
        <f t="shared" si="3"/>
        <v>0.38610038610038611</v>
      </c>
      <c r="H38" s="131">
        <f t="shared" si="3"/>
        <v>1.5444015444015444</v>
      </c>
      <c r="I38" s="131"/>
    </row>
    <row r="39" spans="3:9" ht="22.5" customHeight="1" x14ac:dyDescent="0.15"/>
    <row r="40" spans="3:9" ht="22.5" customHeight="1" x14ac:dyDescent="0.15"/>
    <row r="41" spans="3:9" ht="22.5" customHeight="1" x14ac:dyDescent="0.15"/>
    <row r="42" spans="3:9" ht="22.5" customHeight="1" x14ac:dyDescent="0.15"/>
    <row r="43" spans="3:9" ht="22.5" customHeight="1" x14ac:dyDescent="0.15"/>
    <row r="44" spans="3:9" ht="22.5" customHeight="1" x14ac:dyDescent="0.15"/>
    <row r="45" spans="3:9" ht="22.5" customHeight="1" x14ac:dyDescent="0.15"/>
    <row r="46" spans="3:9" ht="22.5" customHeight="1" x14ac:dyDescent="0.15"/>
    <row r="47" spans="3:9" ht="22.5" customHeight="1" x14ac:dyDescent="0.15"/>
    <row r="48" spans="3:9" ht="22.5" customHeight="1" x14ac:dyDescent="0.15"/>
    <row r="49" ht="22.5" customHeight="1" x14ac:dyDescent="0.15"/>
    <row r="50" ht="22.5" customHeight="1" x14ac:dyDescent="0.15"/>
    <row r="51" ht="22.5" customHeight="1" x14ac:dyDescent="0.15"/>
  </sheetData>
  <mergeCells count="4">
    <mergeCell ref="B30:D30"/>
    <mergeCell ref="B31:B32"/>
    <mergeCell ref="N30:P30"/>
    <mergeCell ref="N31:N32"/>
  </mergeCells>
  <phoneticPr fontId="7"/>
  <conditionalFormatting sqref="AA28:AF28 C31:C32 F28:L28">
    <cfRule type="cellIs" dxfId="186" priority="2" stopIfTrue="1" operator="equal">
      <formula>"."</formula>
    </cfRule>
  </conditionalFormatting>
  <conditionalFormatting sqref="O31:O32">
    <cfRule type="cellIs" dxfId="185"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B1:DR60"/>
  <sheetViews>
    <sheetView showGridLines="0" topLeftCell="A32" zoomScale="80" workbookViewId="0">
      <selection activeCell="L37" sqref="L37:L38"/>
    </sheetView>
  </sheetViews>
  <sheetFormatPr defaultColWidth="5.25" defaultRowHeight="13.5" x14ac:dyDescent="0.15"/>
  <cols>
    <col min="1" max="2" width="7" customWidth="1"/>
    <col min="3" max="3" width="25.625" customWidth="1"/>
    <col min="4" max="4" width="4.625" customWidth="1"/>
    <col min="5" max="5" width="5.375" customWidth="1"/>
    <col min="6" max="10" width="6.75" customWidth="1"/>
    <col min="11" max="11" width="3.375" customWidth="1"/>
    <col min="12" max="12" width="7" customWidth="1"/>
    <col min="13" max="13" width="25.625" customWidth="1"/>
    <col min="14" max="14" width="4.625" customWidth="1"/>
    <col min="15" max="15" width="5.375" customWidth="1"/>
    <col min="16" max="24" width="5.25" customWidth="1"/>
    <col min="25" max="31" width="5.375" customWidth="1"/>
    <col min="32" max="122" width="5.25" customWidth="1"/>
  </cols>
  <sheetData>
    <row r="1" spans="2:122" s="1" customFormat="1" ht="21.75" customHeight="1" x14ac:dyDescent="0.15">
      <c r="B1" s="15"/>
      <c r="C1" s="16"/>
      <c r="D1" s="2"/>
      <c r="E1" s="13"/>
      <c r="F1" s="4"/>
      <c r="G1" s="4"/>
      <c r="H1" s="4"/>
      <c r="I1" s="4"/>
      <c r="J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row>
    <row r="2" spans="2:122" s="1" customFormat="1" ht="15" customHeight="1" x14ac:dyDescent="0.15">
      <c r="B2" s="15"/>
      <c r="C2" s="16"/>
      <c r="D2" s="2"/>
      <c r="E2" s="13"/>
      <c r="F2" s="4"/>
      <c r="G2" s="4"/>
      <c r="H2" s="4"/>
      <c r="I2" s="4"/>
      <c r="J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row>
    <row r="3" spans="2:122" s="1" customFormat="1" ht="15" customHeight="1" x14ac:dyDescent="0.15">
      <c r="B3" s="15"/>
      <c r="C3" s="16"/>
      <c r="D3" s="2"/>
      <c r="E3" s="13"/>
      <c r="F3" s="4"/>
      <c r="G3" s="4"/>
      <c r="H3" s="4"/>
      <c r="I3" s="4"/>
      <c r="J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row>
    <row r="4" spans="2:122" s="1" customFormat="1" ht="15" customHeight="1" x14ac:dyDescent="0.15">
      <c r="B4" s="15"/>
      <c r="C4" s="16"/>
      <c r="D4" s="2"/>
      <c r="E4" s="13"/>
      <c r="F4" s="4"/>
      <c r="G4" s="4"/>
      <c r="H4" s="4"/>
      <c r="I4" s="4"/>
      <c r="J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row>
    <row r="5" spans="2:122" s="1" customFormat="1" ht="15" customHeight="1" x14ac:dyDescent="0.15">
      <c r="B5" s="15"/>
      <c r="C5" s="16"/>
      <c r="D5" s="2"/>
      <c r="E5" s="13"/>
      <c r="F5" s="4"/>
      <c r="G5" s="4"/>
      <c r="H5" s="4"/>
      <c r="I5" s="4"/>
      <c r="J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row>
    <row r="6" spans="2:122" s="1" customFormat="1" ht="15" customHeight="1" x14ac:dyDescent="0.15">
      <c r="B6" s="15"/>
      <c r="C6" s="16"/>
      <c r="D6" s="2"/>
      <c r="E6" s="13"/>
      <c r="F6" s="4"/>
      <c r="G6" s="4"/>
      <c r="H6" s="4"/>
      <c r="I6" s="4"/>
      <c r="J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row>
    <row r="7" spans="2:122" s="1" customFormat="1" ht="15" customHeight="1" x14ac:dyDescent="0.15">
      <c r="B7" s="15"/>
      <c r="C7" s="16"/>
      <c r="D7" s="2"/>
      <c r="E7" s="13"/>
      <c r="F7" s="4"/>
      <c r="G7" s="4"/>
      <c r="H7" s="4"/>
      <c r="I7" s="4"/>
      <c r="J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row>
    <row r="8" spans="2:122" s="1" customFormat="1" ht="15" hidden="1" customHeight="1" x14ac:dyDescent="0.15">
      <c r="B8" s="15"/>
      <c r="C8" s="16"/>
      <c r="D8" s="2"/>
      <c r="E8" s="13"/>
      <c r="F8" s="4"/>
      <c r="G8" s="4"/>
      <c r="H8" s="4"/>
      <c r="I8" s="4"/>
      <c r="J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row>
    <row r="9" spans="2:122" s="1" customFormat="1" ht="15" hidden="1" customHeight="1" x14ac:dyDescent="0.15">
      <c r="B9" s="15"/>
      <c r="C9" s="16"/>
      <c r="D9" s="2"/>
      <c r="E9" s="13"/>
      <c r="F9" s="4"/>
      <c r="G9" s="4"/>
      <c r="H9" s="4"/>
      <c r="I9" s="4"/>
      <c r="J9" s="4"/>
      <c r="K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row>
    <row r="10" spans="2:122" s="1" customFormat="1" ht="15" hidden="1" customHeight="1" x14ac:dyDescent="0.15">
      <c r="B10" s="15"/>
      <c r="C10" s="16"/>
      <c r="D10" s="5"/>
      <c r="E10" s="12"/>
      <c r="F10" s="4"/>
      <c r="G10" s="4"/>
      <c r="H10" s="4"/>
      <c r="I10" s="4"/>
      <c r="J10" s="4"/>
      <c r="K10" s="3"/>
      <c r="O10" s="4"/>
      <c r="P10" s="4"/>
      <c r="Q10" s="4"/>
      <c r="R10" s="4"/>
      <c r="S10" s="4"/>
      <c r="T10" s="4"/>
      <c r="U10" s="4"/>
      <c r="V10" s="4"/>
      <c r="W10" s="4"/>
      <c r="X10" s="3"/>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row>
    <row r="11" spans="2:122" s="1" customFormat="1" ht="15" hidden="1" customHeight="1" x14ac:dyDescent="0.15">
      <c r="B11" s="15"/>
      <c r="C11" s="16"/>
      <c r="D11" s="5"/>
      <c r="E11" s="12"/>
      <c r="F11" s="4"/>
      <c r="G11" s="4"/>
      <c r="H11" s="4"/>
      <c r="I11" s="4"/>
      <c r="J11" s="4"/>
      <c r="K11" s="6"/>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row>
    <row r="12" spans="2:122" s="1" customFormat="1" ht="15" hidden="1" customHeight="1" x14ac:dyDescent="0.15">
      <c r="B12" s="15"/>
      <c r="C12" s="16"/>
      <c r="D12" s="5"/>
      <c r="E12" s="12"/>
      <c r="F12" s="4"/>
      <c r="G12" s="4"/>
      <c r="H12" s="4"/>
      <c r="I12" s="4"/>
      <c r="J12" s="4"/>
      <c r="K12" s="6"/>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row>
    <row r="13" spans="2:122" s="1" customFormat="1" ht="15" hidden="1" customHeight="1" x14ac:dyDescent="0.15">
      <c r="B13" s="15"/>
      <c r="C13" s="16"/>
      <c r="D13" s="5"/>
      <c r="E13" s="12"/>
      <c r="F13" s="4"/>
      <c r="G13" s="4"/>
      <c r="H13" s="4"/>
      <c r="I13" s="4"/>
      <c r="J13" s="4"/>
      <c r="K13" s="6"/>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row>
    <row r="14" spans="2:122" s="1" customFormat="1" ht="15" customHeight="1" x14ac:dyDescent="0.15">
      <c r="B14" s="15"/>
      <c r="C14" s="16"/>
      <c r="D14" s="5"/>
      <c r="E14" s="12"/>
      <c r="F14" s="4"/>
      <c r="G14" s="4"/>
      <c r="H14" s="4"/>
      <c r="I14" s="4"/>
      <c r="J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row>
    <row r="15" spans="2:122" s="1" customFormat="1" ht="15" customHeight="1" x14ac:dyDescent="0.15">
      <c r="B15" s="15"/>
      <c r="C15" s="16"/>
      <c r="D15" s="5"/>
      <c r="E15" s="12"/>
      <c r="F15" s="4"/>
      <c r="G15" s="4"/>
      <c r="H15" s="4"/>
      <c r="I15" s="4"/>
      <c r="J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row>
    <row r="16" spans="2:122" s="1" customFormat="1" ht="15" customHeight="1" x14ac:dyDescent="0.15">
      <c r="B16" s="15"/>
      <c r="C16" s="16"/>
      <c r="D16" s="5"/>
      <c r="E16" s="12"/>
      <c r="F16" s="4"/>
      <c r="G16" s="4"/>
      <c r="H16" s="4"/>
      <c r="I16" s="4"/>
      <c r="J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row>
    <row r="17" spans="2:122" s="1" customFormat="1" ht="15" customHeight="1" x14ac:dyDescent="0.15">
      <c r="B17" s="15"/>
      <c r="C17" s="16"/>
      <c r="D17" s="5"/>
      <c r="E17" s="12"/>
      <c r="F17" s="4"/>
      <c r="G17" s="4"/>
      <c r="H17" s="4"/>
      <c r="I17" s="4"/>
      <c r="J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row>
    <row r="18" spans="2:122" s="1" customFormat="1" ht="15" customHeight="1" x14ac:dyDescent="0.15">
      <c r="B18" s="15"/>
      <c r="C18" s="16"/>
      <c r="D18" s="5"/>
      <c r="E18" s="12"/>
      <c r="F18" s="4"/>
      <c r="G18" s="4"/>
      <c r="H18" s="4"/>
      <c r="I18" s="4"/>
      <c r="J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row>
    <row r="19" spans="2:122" s="1" customFormat="1" ht="15" customHeight="1" x14ac:dyDescent="0.15">
      <c r="B19" s="15"/>
      <c r="C19" s="16"/>
      <c r="D19" s="5"/>
      <c r="E19" s="12"/>
      <c r="F19" s="4"/>
      <c r="G19" s="4"/>
      <c r="H19" s="4"/>
      <c r="I19" s="4"/>
      <c r="J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row>
    <row r="20" spans="2:122" s="1" customFormat="1" ht="15" customHeight="1" x14ac:dyDescent="0.15">
      <c r="B20" s="15"/>
      <c r="C20" s="16"/>
      <c r="D20" s="5"/>
      <c r="E20" s="12"/>
      <c r="F20" s="4"/>
      <c r="G20" s="4"/>
      <c r="H20" s="4"/>
      <c r="I20" s="4"/>
      <c r="J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row>
    <row r="21" spans="2:122" s="1" customFormat="1" ht="15" customHeight="1" x14ac:dyDescent="0.15">
      <c r="B21" s="15"/>
      <c r="C21" s="16"/>
      <c r="D21" s="5"/>
      <c r="E21" s="12"/>
      <c r="F21" s="4"/>
      <c r="G21" s="4"/>
      <c r="H21" s="4"/>
      <c r="I21" s="4"/>
      <c r="J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row>
    <row r="22" spans="2:122" s="1" customFormat="1" ht="15" customHeight="1" x14ac:dyDescent="0.15">
      <c r="B22" s="15"/>
      <c r="C22" s="16"/>
      <c r="D22" s="5"/>
      <c r="E22" s="12"/>
      <c r="F22" s="4"/>
      <c r="G22" s="4"/>
      <c r="H22" s="4"/>
      <c r="I22" s="4"/>
      <c r="J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row>
    <row r="23" spans="2:122" s="1" customFormat="1" ht="15" customHeight="1" x14ac:dyDescent="0.15">
      <c r="B23" s="15"/>
      <c r="C23" s="16"/>
      <c r="D23" s="5"/>
      <c r="E23" s="12"/>
      <c r="F23" s="4"/>
      <c r="G23" s="4"/>
      <c r="H23" s="4"/>
      <c r="I23" s="4"/>
      <c r="J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row>
    <row r="24" spans="2:122" s="1" customFormat="1" ht="15" customHeight="1" x14ac:dyDescent="0.15">
      <c r="B24" s="15"/>
      <c r="C24" s="16"/>
      <c r="D24" s="5"/>
      <c r="E24" s="12"/>
      <c r="F24" s="4"/>
      <c r="G24" s="4"/>
      <c r="H24" s="4"/>
      <c r="I24" s="4"/>
      <c r="J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row>
    <row r="25" spans="2:122" s="1" customFormat="1" ht="15" customHeight="1" x14ac:dyDescent="0.15">
      <c r="B25" s="15"/>
      <c r="C25" s="16"/>
      <c r="D25" s="5"/>
      <c r="E25" s="12"/>
      <c r="F25" s="4"/>
      <c r="G25" s="4"/>
      <c r="H25" s="4"/>
      <c r="I25" s="4"/>
      <c r="J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row>
    <row r="26" spans="2:122" s="1" customFormat="1" ht="15" customHeight="1" x14ac:dyDescent="0.15">
      <c r="B26" s="15"/>
      <c r="C26" s="16"/>
      <c r="D26" s="5"/>
      <c r="E26" s="12"/>
      <c r="F26" s="4"/>
      <c r="G26" s="4"/>
      <c r="H26" s="4"/>
      <c r="I26" s="4"/>
      <c r="J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row>
    <row r="27" spans="2:122" s="1" customFormat="1" ht="15" customHeight="1" x14ac:dyDescent="0.15">
      <c r="B27" s="20"/>
      <c r="C27" s="20"/>
      <c r="D27" s="45"/>
      <c r="E27" s="34"/>
      <c r="F27" s="10"/>
      <c r="G27" s="10"/>
      <c r="H27" s="10"/>
      <c r="I27" s="4"/>
      <c r="J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row>
    <row r="28" spans="2:122" s="4" customFormat="1" ht="129.94999999999999" customHeight="1" x14ac:dyDescent="0.15">
      <c r="B28" s="20"/>
      <c r="C28" s="20"/>
      <c r="D28" s="45"/>
      <c r="E28" s="21"/>
      <c r="F28" s="22" t="s">
        <v>12</v>
      </c>
      <c r="G28" s="23" t="s">
        <v>10</v>
      </c>
      <c r="H28" s="24" t="s">
        <v>29</v>
      </c>
      <c r="I28" s="17"/>
      <c r="J28" s="17"/>
      <c r="K28" s="1"/>
      <c r="L28" s="9"/>
      <c r="M28" s="9"/>
      <c r="N28" s="9"/>
      <c r="Y28" s="17"/>
      <c r="Z28" s="17"/>
      <c r="AA28" s="17"/>
      <c r="AB28" s="17"/>
      <c r="AC28" s="17"/>
      <c r="AD28" s="17"/>
    </row>
    <row r="29" spans="2:122" s="3" customFormat="1" ht="20.100000000000001" customHeight="1" x14ac:dyDescent="0.15">
      <c r="B29" s="20"/>
      <c r="C29" s="20"/>
      <c r="D29" s="45"/>
      <c r="E29" s="11" t="s">
        <v>0</v>
      </c>
      <c r="F29" s="25"/>
      <c r="G29" s="26"/>
      <c r="H29" s="27"/>
      <c r="I29" s="18"/>
      <c r="J29" s="18"/>
      <c r="K29" s="1"/>
      <c r="O29" s="113" t="s">
        <v>0</v>
      </c>
      <c r="W29" s="12"/>
      <c r="X29" s="4"/>
      <c r="Y29" s="14" t="s">
        <v>1</v>
      </c>
      <c r="Z29" s="18"/>
      <c r="AA29" s="18"/>
      <c r="AB29" s="18"/>
      <c r="AC29" s="18"/>
      <c r="AD29" s="18"/>
    </row>
    <row r="30" spans="2:122" s="1" customFormat="1" ht="22.5" customHeight="1" x14ac:dyDescent="0.15">
      <c r="B30" s="386" t="s">
        <v>2</v>
      </c>
      <c r="C30" s="387"/>
      <c r="D30" s="387"/>
      <c r="E30" s="38">
        <v>495</v>
      </c>
      <c r="F30" s="35">
        <v>30.303030303030305</v>
      </c>
      <c r="G30" s="32">
        <v>45.050505050505052</v>
      </c>
      <c r="H30" s="33">
        <v>24.646464646464647</v>
      </c>
      <c r="I30" s="19"/>
      <c r="J30" s="19"/>
      <c r="L30" s="386" t="s">
        <v>2</v>
      </c>
      <c r="M30" s="387"/>
      <c r="N30" s="387"/>
      <c r="O30" s="38">
        <f t="shared" ref="O30:O32" si="0">IF(LEN(E30)=0,"",E30)</f>
        <v>495</v>
      </c>
      <c r="P30" s="120"/>
      <c r="Q30" s="121"/>
      <c r="R30" s="121"/>
      <c r="S30" s="121"/>
      <c r="T30" s="121"/>
      <c r="U30" s="121"/>
      <c r="V30" s="121"/>
      <c r="W30" s="121"/>
      <c r="X30" s="122"/>
      <c r="Y30" s="123"/>
      <c r="Z30" s="8"/>
      <c r="AA30" s="8"/>
      <c r="AB30" s="8"/>
      <c r="AC30" s="8"/>
      <c r="AD30" s="8"/>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row>
    <row r="31" spans="2:122" s="1" customFormat="1" ht="22.5" customHeight="1" x14ac:dyDescent="0.15">
      <c r="B31" s="388" t="s">
        <v>3</v>
      </c>
      <c r="C31" s="42" t="s">
        <v>375</v>
      </c>
      <c r="D31" s="43"/>
      <c r="E31" s="39">
        <v>236</v>
      </c>
      <c r="F31" s="36">
        <v>33.050847457627121</v>
      </c>
      <c r="G31" s="55">
        <v>53.813559322033896</v>
      </c>
      <c r="H31" s="78">
        <v>13.135593220338984</v>
      </c>
      <c r="I31" s="19"/>
      <c r="J31" s="19"/>
      <c r="K31" s="4"/>
      <c r="L31" s="388" t="s">
        <v>3</v>
      </c>
      <c r="M31" s="42" t="s">
        <v>375</v>
      </c>
      <c r="N31" s="43"/>
      <c r="O31" s="39">
        <f t="shared" si="0"/>
        <v>236</v>
      </c>
      <c r="P31" s="114"/>
      <c r="Q31" s="7"/>
      <c r="R31" s="7"/>
      <c r="S31" s="7"/>
      <c r="T31" s="7"/>
      <c r="U31" s="7"/>
      <c r="V31" s="7"/>
      <c r="W31" s="7"/>
      <c r="X31" s="4"/>
      <c r="Y31" s="115"/>
      <c r="Z31" s="8"/>
      <c r="AA31" s="8"/>
      <c r="AB31" s="8"/>
      <c r="AC31" s="8"/>
      <c r="AD31" s="8"/>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row>
    <row r="32" spans="2:122" s="1" customFormat="1" ht="22.5" customHeight="1" x14ac:dyDescent="0.15">
      <c r="B32" s="389"/>
      <c r="C32" s="41" t="s">
        <v>379</v>
      </c>
      <c r="D32" s="44"/>
      <c r="E32" s="40">
        <v>259</v>
      </c>
      <c r="F32" s="37">
        <v>27.799227799227801</v>
      </c>
      <c r="G32" s="60">
        <v>37.065637065637063</v>
      </c>
      <c r="H32" s="77">
        <v>35.135135135135137</v>
      </c>
      <c r="I32" s="19"/>
      <c r="J32" s="19"/>
      <c r="K32" s="4"/>
      <c r="L32" s="389"/>
      <c r="M32" s="41" t="s">
        <v>379</v>
      </c>
      <c r="N32" s="44"/>
      <c r="O32" s="40">
        <f t="shared" si="0"/>
        <v>259</v>
      </c>
      <c r="P32" s="116"/>
      <c r="Q32" s="117"/>
      <c r="R32" s="117"/>
      <c r="S32" s="117"/>
      <c r="T32" s="117"/>
      <c r="U32" s="117"/>
      <c r="V32" s="117"/>
      <c r="W32" s="117"/>
      <c r="X32" s="118"/>
      <c r="Y32" s="119"/>
      <c r="Z32" s="8"/>
      <c r="AA32" s="8"/>
      <c r="AB32" s="8"/>
      <c r="AC32" s="8"/>
      <c r="AD32" s="8"/>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row>
    <row r="33" spans="3:9" ht="22.5" customHeight="1" x14ac:dyDescent="0.15"/>
    <row r="34" spans="3:9" ht="22.5" customHeight="1" x14ac:dyDescent="0.15"/>
    <row r="35" spans="3:9" ht="28.5" customHeight="1" x14ac:dyDescent="0.15">
      <c r="D35" s="131" t="str">
        <f>F28</f>
        <v>ある</v>
      </c>
      <c r="E35" s="131" t="str">
        <f t="shared" ref="E35:F35" si="1">G28</f>
        <v>ない</v>
      </c>
      <c r="F35" s="131" t="str">
        <f t="shared" si="1"/>
        <v>異動をしたことがない</v>
      </c>
      <c r="G35" s="130"/>
      <c r="H35" s="130"/>
      <c r="I35" s="130"/>
    </row>
    <row r="36" spans="3:9" ht="22.5" customHeight="1" x14ac:dyDescent="0.15">
      <c r="C36" t="str">
        <f>"男性総合職(n=" &amp; E31 &amp; ")"</f>
        <v>男性総合職(n=236)</v>
      </c>
      <c r="D36" s="131">
        <f>F31</f>
        <v>33.050847457627121</v>
      </c>
      <c r="E36" s="131">
        <f t="shared" ref="E36:F36" si="2">G31</f>
        <v>53.813559322033896</v>
      </c>
      <c r="F36" s="131">
        <f t="shared" si="2"/>
        <v>13.135593220338984</v>
      </c>
      <c r="G36" s="131"/>
      <c r="H36" s="131"/>
      <c r="I36" s="131"/>
    </row>
    <row r="37" spans="3:9" ht="22.5" customHeight="1" x14ac:dyDescent="0.15">
      <c r="C37" t="str">
        <f>"女性総合職(n=" &amp; E32 &amp; ")"</f>
        <v>女性総合職(n=259)</v>
      </c>
      <c r="D37" s="131">
        <f>F32</f>
        <v>27.799227799227801</v>
      </c>
      <c r="E37" s="131">
        <f t="shared" ref="E37" si="3">G32</f>
        <v>37.065637065637063</v>
      </c>
      <c r="F37" s="131">
        <f t="shared" ref="F37" si="4">H32</f>
        <v>35.135135135135137</v>
      </c>
      <c r="G37" s="131"/>
      <c r="H37" s="131"/>
      <c r="I37" s="131"/>
    </row>
    <row r="38" spans="3:9" ht="22.5" customHeight="1" x14ac:dyDescent="0.15"/>
    <row r="39" spans="3:9" ht="22.5" customHeight="1" x14ac:dyDescent="0.15"/>
    <row r="40" spans="3:9" ht="22.5" customHeight="1" x14ac:dyDescent="0.15"/>
    <row r="41" spans="3:9" ht="22.5" customHeight="1" x14ac:dyDescent="0.15"/>
    <row r="42" spans="3:9" ht="22.5" customHeight="1" x14ac:dyDescent="0.15"/>
    <row r="43" spans="3:9" ht="22.5" customHeight="1" x14ac:dyDescent="0.15"/>
    <row r="44" spans="3:9" ht="22.5" customHeight="1" x14ac:dyDescent="0.15"/>
    <row r="45" spans="3:9" ht="22.5" customHeight="1" x14ac:dyDescent="0.15"/>
    <row r="46" spans="3:9" ht="22.5" customHeight="1" x14ac:dyDescent="0.15"/>
    <row r="47" spans="3:9" ht="22.5" customHeight="1" x14ac:dyDescent="0.15"/>
    <row r="48" spans="3:9" ht="22.5" customHeight="1" x14ac:dyDescent="0.15"/>
    <row r="49" ht="22.5" customHeight="1" x14ac:dyDescent="0.15"/>
    <row r="50" ht="22.5" customHeight="1" x14ac:dyDescent="0.15"/>
    <row r="51" ht="22.5" customHeight="1" x14ac:dyDescent="0.15"/>
    <row r="52" ht="22.5" customHeight="1" x14ac:dyDescent="0.15"/>
    <row r="53" ht="22.5" customHeight="1" x14ac:dyDescent="0.15"/>
    <row r="54" ht="22.5" customHeight="1" x14ac:dyDescent="0.15"/>
    <row r="55" ht="22.5" customHeight="1" x14ac:dyDescent="0.15"/>
    <row r="56" ht="22.5" customHeight="1" x14ac:dyDescent="0.15"/>
    <row r="57" ht="22.5" customHeight="1" x14ac:dyDescent="0.15"/>
    <row r="58" ht="22.5" customHeight="1" x14ac:dyDescent="0.15"/>
    <row r="59" ht="22.5" customHeight="1" x14ac:dyDescent="0.15"/>
    <row r="60" ht="22.5" customHeight="1" x14ac:dyDescent="0.15"/>
  </sheetData>
  <mergeCells count="4">
    <mergeCell ref="B30:D30"/>
    <mergeCell ref="B31:B32"/>
    <mergeCell ref="L30:N30"/>
    <mergeCell ref="L31:L32"/>
  </mergeCells>
  <phoneticPr fontId="7"/>
  <conditionalFormatting sqref="Y28:AD28 C31:C32 F28:J28">
    <cfRule type="cellIs" dxfId="165" priority="2" stopIfTrue="1" operator="equal">
      <formula>"."</formula>
    </cfRule>
  </conditionalFormatting>
  <conditionalFormatting sqref="M31:M32">
    <cfRule type="cellIs" dxfId="164"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R51"/>
  <sheetViews>
    <sheetView topLeftCell="A35" zoomScaleNormal="100" workbookViewId="0">
      <selection activeCell="L37" sqref="L37:L38"/>
    </sheetView>
  </sheetViews>
  <sheetFormatPr defaultColWidth="5.25" defaultRowHeight="13.5" x14ac:dyDescent="0.15"/>
  <cols>
    <col min="1" max="2" width="7" customWidth="1"/>
    <col min="3" max="3" width="25.625" customWidth="1"/>
    <col min="4" max="4" width="4.625" customWidth="1"/>
    <col min="5" max="5" width="5.375" customWidth="1"/>
    <col min="6" max="10" width="6.75" customWidth="1"/>
    <col min="11" max="11" width="3.375" customWidth="1"/>
    <col min="12" max="12" width="7" customWidth="1"/>
    <col min="13" max="13" width="25.625" customWidth="1"/>
    <col min="14" max="14" width="4.625" customWidth="1"/>
    <col min="15" max="15" width="5.375" customWidth="1"/>
    <col min="16" max="24" width="5.25" customWidth="1"/>
    <col min="25" max="31" width="5.375" customWidth="1"/>
    <col min="32" max="122" width="5.25" customWidth="1"/>
  </cols>
  <sheetData>
    <row r="1" spans="2:122" s="1" customFormat="1" ht="21.75" customHeight="1" x14ac:dyDescent="0.15">
      <c r="B1" s="15"/>
      <c r="C1" s="16"/>
      <c r="D1" s="2"/>
      <c r="E1" s="13"/>
      <c r="F1" s="4"/>
      <c r="G1" s="4"/>
      <c r="H1" s="4"/>
      <c r="I1" s="4"/>
      <c r="J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row>
    <row r="2" spans="2:122" s="1" customFormat="1" ht="15" customHeight="1" x14ac:dyDescent="0.15">
      <c r="B2" s="15"/>
      <c r="C2" s="16"/>
      <c r="D2" s="2"/>
      <c r="E2" s="13"/>
      <c r="F2" s="4"/>
      <c r="G2" s="4"/>
      <c r="H2" s="4"/>
      <c r="I2" s="4"/>
      <c r="J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row>
    <row r="3" spans="2:122" s="1" customFormat="1" ht="15" customHeight="1" x14ac:dyDescent="0.15">
      <c r="B3" s="15"/>
      <c r="C3" s="16"/>
      <c r="D3" s="2"/>
      <c r="E3" s="13"/>
      <c r="F3" s="4"/>
      <c r="G3" s="4"/>
      <c r="H3" s="4"/>
      <c r="I3" s="4"/>
      <c r="J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row>
    <row r="4" spans="2:122" s="1" customFormat="1" ht="15" customHeight="1" x14ac:dyDescent="0.15">
      <c r="B4" s="15"/>
      <c r="C4" s="16"/>
      <c r="D4" s="2"/>
      <c r="E4" s="13"/>
      <c r="F4" s="4"/>
      <c r="G4" s="4"/>
      <c r="H4" s="4"/>
      <c r="I4" s="4"/>
      <c r="J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row>
    <row r="5" spans="2:122" s="1" customFormat="1" ht="15" customHeight="1" x14ac:dyDescent="0.15">
      <c r="B5" s="15"/>
      <c r="C5" s="16"/>
      <c r="D5" s="2"/>
      <c r="E5" s="13"/>
      <c r="F5" s="4"/>
      <c r="G5" s="4"/>
      <c r="H5" s="4"/>
      <c r="I5" s="4"/>
      <c r="J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row>
    <row r="6" spans="2:122" s="1" customFormat="1" ht="15" customHeight="1" x14ac:dyDescent="0.15">
      <c r="B6" s="15"/>
      <c r="C6" s="16"/>
      <c r="D6" s="2"/>
      <c r="E6" s="13"/>
      <c r="F6" s="4"/>
      <c r="G6" s="4"/>
      <c r="H6" s="4"/>
      <c r="I6" s="4"/>
      <c r="J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row>
    <row r="7" spans="2:122" s="1" customFormat="1" ht="15" customHeight="1" x14ac:dyDescent="0.15">
      <c r="B7" s="15"/>
      <c r="C7" s="16"/>
      <c r="D7" s="2"/>
      <c r="E7" s="13"/>
      <c r="F7" s="4"/>
      <c r="G7" s="4"/>
      <c r="H7" s="4"/>
      <c r="I7" s="4"/>
      <c r="J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row>
    <row r="8" spans="2:122" s="1" customFormat="1" ht="15" hidden="1" customHeight="1" x14ac:dyDescent="0.15">
      <c r="B8" s="15"/>
      <c r="C8" s="16"/>
      <c r="D8" s="2"/>
      <c r="E8" s="13"/>
      <c r="F8" s="4"/>
      <c r="G8" s="4"/>
      <c r="H8" s="4"/>
      <c r="I8" s="4"/>
      <c r="J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row>
    <row r="9" spans="2:122" s="1" customFormat="1" ht="15" hidden="1" customHeight="1" x14ac:dyDescent="0.15">
      <c r="B9" s="15"/>
      <c r="C9" s="16"/>
      <c r="D9" s="2"/>
      <c r="E9" s="13"/>
      <c r="F9" s="4"/>
      <c r="G9" s="4"/>
      <c r="H9" s="4"/>
      <c r="I9" s="4"/>
      <c r="J9" s="4"/>
      <c r="K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row>
    <row r="10" spans="2:122" s="1" customFormat="1" ht="15" hidden="1" customHeight="1" x14ac:dyDescent="0.15">
      <c r="B10" s="15"/>
      <c r="C10" s="16"/>
      <c r="D10" s="5"/>
      <c r="E10" s="12"/>
      <c r="F10" s="4"/>
      <c r="G10" s="4"/>
      <c r="H10" s="4"/>
      <c r="I10" s="4"/>
      <c r="J10" s="4"/>
      <c r="K10" s="3"/>
      <c r="O10" s="4"/>
      <c r="P10" s="4"/>
      <c r="Q10" s="4"/>
      <c r="R10" s="4"/>
      <c r="S10" s="4"/>
      <c r="T10" s="4"/>
      <c r="U10" s="4"/>
      <c r="V10" s="4"/>
      <c r="W10" s="4"/>
      <c r="X10" s="3"/>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row>
    <row r="11" spans="2:122" s="1" customFormat="1" ht="15" hidden="1" customHeight="1" x14ac:dyDescent="0.15">
      <c r="B11" s="15"/>
      <c r="C11" s="16"/>
      <c r="D11" s="5"/>
      <c r="E11" s="12"/>
      <c r="F11" s="4"/>
      <c r="G11" s="4"/>
      <c r="H11" s="4"/>
      <c r="I11" s="4"/>
      <c r="J11" s="4"/>
      <c r="K11" s="6"/>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row>
    <row r="12" spans="2:122" s="1" customFormat="1" ht="15" hidden="1" customHeight="1" x14ac:dyDescent="0.15">
      <c r="B12" s="15"/>
      <c r="C12" s="16"/>
      <c r="D12" s="5"/>
      <c r="E12" s="12"/>
      <c r="F12" s="4"/>
      <c r="G12" s="4"/>
      <c r="H12" s="4"/>
      <c r="I12" s="4"/>
      <c r="J12" s="4"/>
      <c r="K12" s="6"/>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row>
    <row r="13" spans="2:122" s="1" customFormat="1" ht="15" hidden="1" customHeight="1" x14ac:dyDescent="0.15">
      <c r="B13" s="15"/>
      <c r="C13" s="16"/>
      <c r="D13" s="5"/>
      <c r="E13" s="12"/>
      <c r="F13" s="4"/>
      <c r="G13" s="4"/>
      <c r="H13" s="4"/>
      <c r="I13" s="4"/>
      <c r="J13" s="4"/>
      <c r="K13" s="6"/>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row>
    <row r="14" spans="2:122" s="1" customFormat="1" ht="15" customHeight="1" x14ac:dyDescent="0.15">
      <c r="B14" s="15"/>
      <c r="C14" s="16"/>
      <c r="D14" s="5"/>
      <c r="E14" s="12"/>
      <c r="F14" s="4"/>
      <c r="G14" s="4"/>
      <c r="H14" s="4"/>
      <c r="I14" s="4"/>
      <c r="J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row>
    <row r="15" spans="2:122" s="1" customFormat="1" ht="15" customHeight="1" x14ac:dyDescent="0.15">
      <c r="B15" s="15"/>
      <c r="C15" s="16"/>
      <c r="D15" s="5"/>
      <c r="E15" s="12"/>
      <c r="F15" s="4"/>
      <c r="G15" s="4"/>
      <c r="H15" s="4"/>
      <c r="I15" s="4"/>
      <c r="J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row>
    <row r="16" spans="2:122" s="1" customFormat="1" ht="15" customHeight="1" x14ac:dyDescent="0.15">
      <c r="B16" s="15"/>
      <c r="C16" s="16"/>
      <c r="D16" s="5"/>
      <c r="E16" s="12"/>
      <c r="F16" s="4"/>
      <c r="G16" s="4"/>
      <c r="H16" s="4"/>
      <c r="I16" s="4"/>
      <c r="J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row>
    <row r="17" spans="2:122" s="1" customFormat="1" ht="15" customHeight="1" x14ac:dyDescent="0.15">
      <c r="B17" s="15"/>
      <c r="C17" s="16"/>
      <c r="D17" s="5"/>
      <c r="E17" s="12"/>
      <c r="F17" s="4"/>
      <c r="G17" s="4"/>
      <c r="H17" s="4"/>
      <c r="I17" s="4"/>
      <c r="J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row>
    <row r="18" spans="2:122" s="1" customFormat="1" ht="15" customHeight="1" x14ac:dyDescent="0.15">
      <c r="B18" s="15"/>
      <c r="C18" s="16"/>
      <c r="D18" s="5"/>
      <c r="E18" s="12"/>
      <c r="F18" s="4"/>
      <c r="G18" s="4"/>
      <c r="H18" s="4"/>
      <c r="I18" s="4"/>
      <c r="J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row>
    <row r="19" spans="2:122" s="1" customFormat="1" ht="15" customHeight="1" x14ac:dyDescent="0.15">
      <c r="B19" s="15"/>
      <c r="C19" s="16"/>
      <c r="D19" s="5"/>
      <c r="E19" s="12"/>
      <c r="F19" s="4"/>
      <c r="G19" s="4"/>
      <c r="H19" s="4"/>
      <c r="I19" s="4"/>
      <c r="J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row>
    <row r="20" spans="2:122" s="1" customFormat="1" ht="15" customHeight="1" x14ac:dyDescent="0.15">
      <c r="B20" s="15"/>
      <c r="C20" s="16"/>
      <c r="D20" s="5"/>
      <c r="E20" s="12"/>
      <c r="F20" s="4"/>
      <c r="G20" s="4"/>
      <c r="H20" s="4"/>
      <c r="I20" s="4"/>
      <c r="J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row>
    <row r="21" spans="2:122" s="1" customFormat="1" ht="15" customHeight="1" x14ac:dyDescent="0.15">
      <c r="B21" s="15"/>
      <c r="C21" s="16"/>
      <c r="D21" s="5"/>
      <c r="E21" s="12"/>
      <c r="F21" s="4"/>
      <c r="G21" s="4"/>
      <c r="H21" s="4"/>
      <c r="I21" s="4"/>
      <c r="J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row>
    <row r="22" spans="2:122" s="1" customFormat="1" ht="15" customHeight="1" x14ac:dyDescent="0.15">
      <c r="B22" s="15"/>
      <c r="C22" s="16"/>
      <c r="D22" s="5"/>
      <c r="E22" s="12"/>
      <c r="F22" s="4"/>
      <c r="G22" s="4"/>
      <c r="H22" s="4"/>
      <c r="I22" s="4"/>
      <c r="J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row>
    <row r="23" spans="2:122" s="1" customFormat="1" ht="15" customHeight="1" x14ac:dyDescent="0.15">
      <c r="B23" s="15"/>
      <c r="C23" s="16"/>
      <c r="D23" s="5"/>
      <c r="E23" s="12"/>
      <c r="F23" s="4"/>
      <c r="G23" s="4"/>
      <c r="H23" s="4"/>
      <c r="I23" s="4"/>
      <c r="J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row>
    <row r="24" spans="2:122" s="1" customFormat="1" ht="15" customHeight="1" x14ac:dyDescent="0.15">
      <c r="B24" s="15"/>
      <c r="C24" s="16"/>
      <c r="D24" s="5"/>
      <c r="E24" s="12"/>
      <c r="F24" s="4"/>
      <c r="G24" s="4"/>
      <c r="H24" s="4"/>
      <c r="I24" s="4"/>
      <c r="J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row>
    <row r="25" spans="2:122" s="1" customFormat="1" ht="15" customHeight="1" x14ac:dyDescent="0.15">
      <c r="B25" s="15"/>
      <c r="C25" s="16"/>
      <c r="D25" s="5"/>
      <c r="E25" s="12"/>
      <c r="F25" s="4"/>
      <c r="G25" s="4"/>
      <c r="H25" s="4"/>
      <c r="I25" s="4"/>
      <c r="J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row>
    <row r="26" spans="2:122" s="1" customFormat="1" ht="15" customHeight="1" x14ac:dyDescent="0.15">
      <c r="B26" s="15"/>
      <c r="C26" s="16"/>
      <c r="D26" s="5"/>
      <c r="E26" s="12"/>
      <c r="F26" s="4"/>
      <c r="G26" s="4"/>
      <c r="H26" s="4"/>
      <c r="I26" s="4"/>
      <c r="J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row>
    <row r="27" spans="2:122" s="1" customFormat="1" ht="15" customHeight="1" x14ac:dyDescent="0.15">
      <c r="B27" s="201"/>
      <c r="C27" s="202"/>
      <c r="D27" s="5"/>
      <c r="E27" s="34"/>
      <c r="F27" s="10"/>
      <c r="G27" s="10"/>
      <c r="H27" s="10"/>
      <c r="I27" s="4"/>
      <c r="J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row>
    <row r="28" spans="2:122" s="4" customFormat="1" ht="129.94999999999999" customHeight="1" x14ac:dyDescent="0.15">
      <c r="B28" s="406" t="s">
        <v>307</v>
      </c>
      <c r="C28" s="407"/>
      <c r="D28" s="407"/>
      <c r="E28" s="21"/>
      <c r="F28" s="22" t="s">
        <v>12</v>
      </c>
      <c r="G28" s="23" t="s">
        <v>10</v>
      </c>
      <c r="H28" s="24" t="s">
        <v>29</v>
      </c>
      <c r="I28" s="17"/>
      <c r="J28" s="17"/>
      <c r="K28" s="1"/>
      <c r="L28" s="9"/>
      <c r="M28" s="9"/>
      <c r="N28" s="9"/>
      <c r="Y28" s="17"/>
      <c r="Z28" s="17"/>
      <c r="AA28" s="17"/>
      <c r="AB28" s="17"/>
      <c r="AC28" s="17"/>
      <c r="AD28" s="17"/>
    </row>
    <row r="29" spans="2:122" s="3" customFormat="1" ht="20.100000000000001" customHeight="1" x14ac:dyDescent="0.15">
      <c r="B29" s="407"/>
      <c r="C29" s="407"/>
      <c r="D29" s="407"/>
      <c r="E29" s="11" t="s">
        <v>0</v>
      </c>
      <c r="F29" s="25"/>
      <c r="G29" s="26"/>
      <c r="H29" s="27"/>
      <c r="I29" s="18"/>
      <c r="J29" s="18"/>
      <c r="K29" s="1"/>
      <c r="O29" s="113" t="s">
        <v>0</v>
      </c>
      <c r="W29" s="12"/>
      <c r="X29" s="4"/>
      <c r="Y29" s="14" t="s">
        <v>279</v>
      </c>
      <c r="Z29" s="18"/>
      <c r="AA29" s="18"/>
      <c r="AB29" s="18"/>
      <c r="AC29" s="18"/>
      <c r="AD29" s="18"/>
    </row>
    <row r="30" spans="2:122" s="1" customFormat="1" ht="22.5" customHeight="1" x14ac:dyDescent="0.15">
      <c r="B30" s="386" t="s">
        <v>2</v>
      </c>
      <c r="C30" s="387"/>
      <c r="D30" s="387"/>
      <c r="E30" s="38">
        <v>2820</v>
      </c>
      <c r="F30" s="35">
        <v>33.794326241134755</v>
      </c>
      <c r="G30" s="32">
        <v>46.312056737588655</v>
      </c>
      <c r="H30" s="33">
        <v>19.893617021276597</v>
      </c>
      <c r="I30" s="19"/>
      <c r="J30" s="19"/>
      <c r="L30" s="386" t="s">
        <v>2</v>
      </c>
      <c r="M30" s="387"/>
      <c r="N30" s="387"/>
      <c r="O30" s="38">
        <f t="shared" ref="O30:O38" si="0">IF(LEN(E30)=0,"",E30)</f>
        <v>2820</v>
      </c>
      <c r="P30" s="120"/>
      <c r="Q30" s="121"/>
      <c r="R30" s="121"/>
      <c r="S30" s="121"/>
      <c r="T30" s="121"/>
      <c r="U30" s="121"/>
      <c r="V30" s="121"/>
      <c r="W30" s="121"/>
      <c r="X30" s="122"/>
      <c r="Y30" s="123"/>
      <c r="Z30" s="8"/>
      <c r="AA30" s="8"/>
      <c r="AB30" s="8"/>
      <c r="AC30" s="8"/>
      <c r="AD30" s="8"/>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row>
    <row r="31" spans="2:122" s="1" customFormat="1" ht="22.5" customHeight="1" x14ac:dyDescent="0.15">
      <c r="B31" s="388" t="s">
        <v>2</v>
      </c>
      <c r="C31" s="42" t="s">
        <v>308</v>
      </c>
      <c r="D31" s="43"/>
      <c r="E31" s="39">
        <v>1008</v>
      </c>
      <c r="F31" s="203">
        <v>37.896825396825392</v>
      </c>
      <c r="G31" s="59">
        <v>39.484126984126981</v>
      </c>
      <c r="H31" s="206">
        <v>22.61904761904762</v>
      </c>
      <c r="I31" s="19"/>
      <c r="J31" s="19"/>
      <c r="K31" s="4"/>
      <c r="L31" s="388" t="s">
        <v>2</v>
      </c>
      <c r="M31" s="42" t="s">
        <v>308</v>
      </c>
      <c r="N31" s="43"/>
      <c r="O31" s="39">
        <f t="shared" si="0"/>
        <v>1008</v>
      </c>
      <c r="P31" s="114"/>
      <c r="Q31" s="7"/>
      <c r="R31" s="7"/>
      <c r="S31" s="7"/>
      <c r="T31" s="7"/>
      <c r="U31" s="7"/>
      <c r="V31" s="7"/>
      <c r="W31" s="7"/>
      <c r="X31" s="4"/>
      <c r="Y31" s="115"/>
      <c r="Z31" s="8"/>
      <c r="AA31" s="8"/>
      <c r="AB31" s="8"/>
      <c r="AC31" s="8"/>
      <c r="AD31" s="8"/>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row>
    <row r="32" spans="2:122" s="1" customFormat="1" ht="22.5" customHeight="1" x14ac:dyDescent="0.15">
      <c r="B32" s="389"/>
      <c r="C32" s="41" t="s">
        <v>309</v>
      </c>
      <c r="D32" s="44"/>
      <c r="E32" s="39">
        <v>1812</v>
      </c>
      <c r="F32" s="205">
        <v>31.512141280353202</v>
      </c>
      <c r="G32" s="63">
        <v>50.110375275938189</v>
      </c>
      <c r="H32" s="204">
        <v>18.377483443708609</v>
      </c>
      <c r="I32" s="19"/>
      <c r="J32" s="19"/>
      <c r="K32" s="4"/>
      <c r="L32" s="389"/>
      <c r="M32" s="41" t="s">
        <v>309</v>
      </c>
      <c r="N32" s="44"/>
      <c r="O32" s="39">
        <f t="shared" si="0"/>
        <v>1812</v>
      </c>
      <c r="P32" s="116"/>
      <c r="Q32" s="117"/>
      <c r="R32" s="117"/>
      <c r="S32" s="117"/>
      <c r="T32" s="117"/>
      <c r="U32" s="117"/>
      <c r="V32" s="117"/>
      <c r="W32" s="117"/>
      <c r="X32" s="118"/>
      <c r="Y32" s="119"/>
      <c r="Z32" s="8"/>
      <c r="AA32" s="8"/>
      <c r="AB32" s="8"/>
      <c r="AC32" s="8"/>
      <c r="AD32" s="8"/>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row>
    <row r="33" spans="2:122" s="1" customFormat="1" ht="22.5" customHeight="1" x14ac:dyDescent="0.15">
      <c r="B33" s="408" t="s">
        <v>2</v>
      </c>
      <c r="C33" s="409"/>
      <c r="D33" s="409"/>
      <c r="E33" s="38">
        <v>236</v>
      </c>
      <c r="F33" s="35">
        <v>33.050847457627121</v>
      </c>
      <c r="G33" s="32">
        <v>53.813559322033896</v>
      </c>
      <c r="H33" s="33">
        <v>13.135593220338984</v>
      </c>
      <c r="I33" s="4"/>
      <c r="J33" s="4"/>
      <c r="L33" s="408" t="s">
        <v>2</v>
      </c>
      <c r="M33" s="409"/>
      <c r="N33" s="409"/>
      <c r="O33" s="38">
        <f t="shared" si="0"/>
        <v>236</v>
      </c>
      <c r="P33" s="207"/>
      <c r="Q33" s="122"/>
      <c r="R33" s="122"/>
      <c r="S33" s="122"/>
      <c r="T33" s="122"/>
      <c r="U33" s="122"/>
      <c r="V33" s="122"/>
      <c r="W33" s="122"/>
      <c r="X33" s="122"/>
      <c r="Y33" s="208"/>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row>
    <row r="34" spans="2:122" s="1" customFormat="1" ht="22.5" customHeight="1" x14ac:dyDescent="0.15">
      <c r="B34" s="388" t="s">
        <v>376</v>
      </c>
      <c r="C34" s="42" t="s">
        <v>308</v>
      </c>
      <c r="D34" s="209"/>
      <c r="E34" s="39">
        <v>65</v>
      </c>
      <c r="F34" s="164">
        <v>33.846153846153847</v>
      </c>
      <c r="G34" s="266">
        <v>43.07692307692308</v>
      </c>
      <c r="H34" s="267">
        <v>23.076923076923077</v>
      </c>
      <c r="I34" s="4"/>
      <c r="J34" s="4"/>
      <c r="L34" s="388" t="s">
        <v>376</v>
      </c>
      <c r="M34" s="42" t="s">
        <v>308</v>
      </c>
      <c r="N34" s="209"/>
      <c r="O34" s="39">
        <f t="shared" si="0"/>
        <v>65</v>
      </c>
      <c r="P34" s="210"/>
      <c r="Q34" s="4"/>
      <c r="R34" s="4"/>
      <c r="S34" s="4"/>
      <c r="T34" s="4"/>
      <c r="U34" s="4"/>
      <c r="V34" s="4"/>
      <c r="W34" s="4"/>
      <c r="X34" s="4"/>
      <c r="Y34" s="211"/>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row>
    <row r="35" spans="2:122" s="1" customFormat="1" ht="22.5" customHeight="1" x14ac:dyDescent="0.15">
      <c r="B35" s="389"/>
      <c r="C35" s="41" t="s">
        <v>309</v>
      </c>
      <c r="D35" s="212"/>
      <c r="E35" s="39">
        <v>171</v>
      </c>
      <c r="F35" s="164">
        <v>32.748538011695906</v>
      </c>
      <c r="G35" s="88">
        <v>57.894736842105267</v>
      </c>
      <c r="H35" s="89">
        <v>9.3567251461988299</v>
      </c>
      <c r="I35" s="4"/>
      <c r="J35" s="4"/>
      <c r="L35" s="389"/>
      <c r="M35" s="41" t="s">
        <v>309</v>
      </c>
      <c r="N35" s="212"/>
      <c r="O35" s="39">
        <f t="shared" si="0"/>
        <v>171</v>
      </c>
      <c r="P35" s="213"/>
      <c r="Q35" s="118"/>
      <c r="R35" s="118"/>
      <c r="S35" s="118"/>
      <c r="T35" s="118"/>
      <c r="U35" s="118"/>
      <c r="V35" s="118"/>
      <c r="W35" s="118"/>
      <c r="X35" s="118"/>
      <c r="Y35" s="21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row>
    <row r="36" spans="2:122" s="1" customFormat="1" ht="22.5" customHeight="1" x14ac:dyDescent="0.15">
      <c r="B36" s="408" t="s">
        <v>2</v>
      </c>
      <c r="C36" s="409"/>
      <c r="D36" s="409"/>
      <c r="E36" s="38">
        <v>259</v>
      </c>
      <c r="F36" s="35">
        <v>27.799227799227801</v>
      </c>
      <c r="G36" s="32">
        <v>37.065637065637063</v>
      </c>
      <c r="H36" s="33">
        <v>35.135135135135137</v>
      </c>
      <c r="I36" s="4"/>
      <c r="J36" s="4"/>
      <c r="L36" s="408" t="s">
        <v>2</v>
      </c>
      <c r="M36" s="409"/>
      <c r="N36" s="409"/>
      <c r="O36" s="38">
        <f t="shared" si="0"/>
        <v>259</v>
      </c>
      <c r="P36" s="207"/>
      <c r="Q36" s="122"/>
      <c r="R36" s="122"/>
      <c r="S36" s="122"/>
      <c r="T36" s="122"/>
      <c r="U36" s="122"/>
      <c r="V36" s="122"/>
      <c r="W36" s="122"/>
      <c r="X36" s="122"/>
      <c r="Y36" s="208"/>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row>
    <row r="37" spans="2:122" s="1" customFormat="1" ht="22.5" customHeight="1" x14ac:dyDescent="0.15">
      <c r="B37" s="388" t="s">
        <v>380</v>
      </c>
      <c r="C37" s="42" t="s">
        <v>308</v>
      </c>
      <c r="D37" s="215"/>
      <c r="E37" s="39">
        <v>112</v>
      </c>
      <c r="F37" s="268">
        <v>33.035714285714285</v>
      </c>
      <c r="G37" s="160">
        <v>33.035714285714285</v>
      </c>
      <c r="H37" s="161">
        <v>33.928571428571431</v>
      </c>
      <c r="I37" s="4"/>
      <c r="J37" s="4"/>
      <c r="L37" s="388" t="s">
        <v>380</v>
      </c>
      <c r="M37" s="42" t="s">
        <v>308</v>
      </c>
      <c r="N37" s="215"/>
      <c r="O37" s="39">
        <f t="shared" si="0"/>
        <v>112</v>
      </c>
      <c r="P37" s="210"/>
      <c r="Q37" s="4"/>
      <c r="R37" s="4"/>
      <c r="S37" s="4"/>
      <c r="T37" s="4"/>
      <c r="U37" s="4"/>
      <c r="V37" s="4"/>
      <c r="W37" s="4"/>
      <c r="X37" s="4"/>
      <c r="Y37" s="211"/>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row>
    <row r="38" spans="2:122" s="1" customFormat="1" ht="22.5" customHeight="1" x14ac:dyDescent="0.15">
      <c r="B38" s="389"/>
      <c r="C38" s="41" t="s">
        <v>309</v>
      </c>
      <c r="D38" s="216"/>
      <c r="E38" s="40">
        <v>147</v>
      </c>
      <c r="F38" s="165">
        <v>23.809523809523807</v>
      </c>
      <c r="G38" s="162">
        <v>40.136054421768705</v>
      </c>
      <c r="H38" s="163">
        <v>36.054421768707485</v>
      </c>
      <c r="I38" s="4"/>
      <c r="J38" s="4"/>
      <c r="L38" s="389"/>
      <c r="M38" s="41" t="s">
        <v>309</v>
      </c>
      <c r="N38" s="216"/>
      <c r="O38" s="40">
        <f t="shared" si="0"/>
        <v>147</v>
      </c>
      <c r="P38" s="213"/>
      <c r="Q38" s="118"/>
      <c r="R38" s="118"/>
      <c r="S38" s="118"/>
      <c r="T38" s="118"/>
      <c r="U38" s="118"/>
      <c r="V38" s="118"/>
      <c r="W38" s="118"/>
      <c r="X38" s="118"/>
      <c r="Y38" s="21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row>
    <row r="39" spans="2:122" ht="22.5" customHeight="1" x14ac:dyDescent="0.15"/>
    <row r="40" spans="2:122" ht="22.5" customHeight="1" x14ac:dyDescent="0.15">
      <c r="D40" s="130" t="str">
        <f>F28</f>
        <v>ある</v>
      </c>
      <c r="E40" s="130" t="str">
        <f t="shared" ref="E40:F40" si="1">G28</f>
        <v>ない</v>
      </c>
      <c r="F40" s="130" t="str">
        <f t="shared" si="1"/>
        <v>異動をしたことがない</v>
      </c>
      <c r="G40" s="130" t="s">
        <v>228</v>
      </c>
    </row>
    <row r="41" spans="2:122" ht="22.5" customHeight="1" x14ac:dyDescent="0.15">
      <c r="C41" s="269" t="str">
        <f>"男性総合職_50代
モチベーション高い・同程度(n=" &amp; E34 &amp; ")"</f>
        <v>男性総合職_50代
モチベーション高い・同程度(n=65)</v>
      </c>
      <c r="D41" s="127">
        <f>F34</f>
        <v>33.846153846153847</v>
      </c>
      <c r="E41" s="127">
        <f t="shared" ref="E41:F42" si="2">G34</f>
        <v>43.07692307692308</v>
      </c>
      <c r="F41" s="127">
        <f t="shared" si="2"/>
        <v>23.076923076923077</v>
      </c>
      <c r="G41" s="127">
        <f>SUM(D41:F41)</f>
        <v>100.00000000000001</v>
      </c>
    </row>
    <row r="42" spans="2:122" ht="22.5" customHeight="1" x14ac:dyDescent="0.15">
      <c r="C42" s="269" t="str">
        <f>"低い(n=" &amp; E35 &amp; ")"</f>
        <v>低い(n=171)</v>
      </c>
      <c r="D42" s="127">
        <f>F35</f>
        <v>32.748538011695906</v>
      </c>
      <c r="E42" s="127">
        <f t="shared" si="2"/>
        <v>57.894736842105267</v>
      </c>
      <c r="F42" s="127">
        <f t="shared" si="2"/>
        <v>9.3567251461988299</v>
      </c>
      <c r="G42" s="127">
        <f t="shared" ref="G42:G44" si="3">SUM(D42:F42)</f>
        <v>100</v>
      </c>
    </row>
    <row r="43" spans="2:122" ht="22.5" customHeight="1" x14ac:dyDescent="0.15">
      <c r="C43" s="269" t="str">
        <f>"女性総合職_50代 モチベーション高い・同程度(n=" &amp; E37 &amp; ")"</f>
        <v>女性総合職_50代 モチベーション高い・同程度(n=112)</v>
      </c>
      <c r="D43" s="127">
        <f>F37</f>
        <v>33.035714285714285</v>
      </c>
      <c r="E43" s="127">
        <f t="shared" ref="E43:F44" si="4">G37</f>
        <v>33.035714285714285</v>
      </c>
      <c r="F43" s="127">
        <f t="shared" si="4"/>
        <v>33.928571428571431</v>
      </c>
      <c r="G43" s="127">
        <f t="shared" si="3"/>
        <v>100</v>
      </c>
    </row>
    <row r="44" spans="2:122" ht="22.5" customHeight="1" x14ac:dyDescent="0.15">
      <c r="C44" s="269" t="str">
        <f>"低い(n=" &amp; E38 &amp; ")"</f>
        <v>低い(n=147)</v>
      </c>
      <c r="D44" s="127">
        <f>F38</f>
        <v>23.809523809523807</v>
      </c>
      <c r="E44" s="127">
        <f t="shared" si="4"/>
        <v>40.136054421768705</v>
      </c>
      <c r="F44" s="127">
        <f t="shared" si="4"/>
        <v>36.054421768707485</v>
      </c>
      <c r="G44" s="127">
        <f t="shared" si="3"/>
        <v>100</v>
      </c>
    </row>
    <row r="45" spans="2:122" ht="22.5" customHeight="1" x14ac:dyDescent="0.15"/>
    <row r="46" spans="2:122" ht="22.5" customHeight="1" x14ac:dyDescent="0.15"/>
    <row r="47" spans="2:122" ht="22.5" customHeight="1" x14ac:dyDescent="0.15"/>
    <row r="48" spans="2:122" ht="22.5" customHeight="1" x14ac:dyDescent="0.15"/>
    <row r="49" ht="22.5" customHeight="1" x14ac:dyDescent="0.15"/>
    <row r="50" ht="22.5" customHeight="1" x14ac:dyDescent="0.15"/>
    <row r="51" ht="22.5" customHeight="1" x14ac:dyDescent="0.15"/>
  </sheetData>
  <mergeCells count="13">
    <mergeCell ref="B33:D33"/>
    <mergeCell ref="L33:N33"/>
    <mergeCell ref="B28:D29"/>
    <mergeCell ref="B30:D30"/>
    <mergeCell ref="L30:N30"/>
    <mergeCell ref="B31:B32"/>
    <mergeCell ref="L31:L32"/>
    <mergeCell ref="B34:B35"/>
    <mergeCell ref="L34:L35"/>
    <mergeCell ref="B36:D36"/>
    <mergeCell ref="L36:N36"/>
    <mergeCell ref="B37:B38"/>
    <mergeCell ref="L37:L38"/>
  </mergeCells>
  <phoneticPr fontId="7"/>
  <conditionalFormatting sqref="Y28:AD28 C31:C32 F28:J28">
    <cfRule type="cellIs" dxfId="163" priority="2" stopIfTrue="1" operator="equal">
      <formula>"."</formula>
    </cfRule>
  </conditionalFormatting>
  <conditionalFormatting sqref="M31:M32">
    <cfRule type="cellIs" dxfId="162"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B1:DS51"/>
  <sheetViews>
    <sheetView showGridLines="0" topLeftCell="A32" zoomScale="80" workbookViewId="0">
      <selection activeCell="L37" sqref="L37:L38"/>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x14ac:dyDescent="0.15">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x14ac:dyDescent="0.15">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x14ac:dyDescent="0.15">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0"/>
      <c r="C27" s="20"/>
      <c r="D27" s="45"/>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0"/>
      <c r="C28" s="20"/>
      <c r="D28" s="45"/>
      <c r="E28" s="21"/>
      <c r="F28" s="22" t="s">
        <v>30</v>
      </c>
      <c r="G28" s="23" t="s">
        <v>31</v>
      </c>
      <c r="H28" s="23" t="s">
        <v>32</v>
      </c>
      <c r="I28" s="24" t="s">
        <v>33</v>
      </c>
      <c r="J28" s="17"/>
      <c r="K28" s="17"/>
      <c r="L28" s="1"/>
      <c r="M28" s="9"/>
      <c r="N28" s="9"/>
      <c r="O28" s="9"/>
      <c r="Z28" s="17"/>
      <c r="AA28" s="17"/>
      <c r="AB28" s="17"/>
      <c r="AC28" s="17"/>
      <c r="AD28" s="17"/>
      <c r="AE28" s="17"/>
    </row>
    <row r="29" spans="2:123" s="3" customFormat="1" ht="20.100000000000001" customHeight="1" x14ac:dyDescent="0.15">
      <c r="B29" s="20"/>
      <c r="C29" s="20"/>
      <c r="D29" s="45"/>
      <c r="E29" s="11" t="s">
        <v>0</v>
      </c>
      <c r="F29" s="25"/>
      <c r="G29" s="26"/>
      <c r="H29" s="26"/>
      <c r="I29" s="27"/>
      <c r="J29" s="18"/>
      <c r="K29" s="18"/>
      <c r="L29" s="1"/>
      <c r="P29" s="113" t="s">
        <v>0</v>
      </c>
      <c r="X29" s="12"/>
      <c r="Y29" s="4"/>
      <c r="Z29" s="14" t="s">
        <v>1</v>
      </c>
      <c r="AA29" s="18"/>
      <c r="AB29" s="18"/>
      <c r="AC29" s="18"/>
      <c r="AD29" s="18"/>
      <c r="AE29" s="18"/>
    </row>
    <row r="30" spans="2:123" s="1" customFormat="1" ht="22.5" customHeight="1" x14ac:dyDescent="0.15">
      <c r="B30" s="386" t="s">
        <v>2</v>
      </c>
      <c r="C30" s="387"/>
      <c r="D30" s="387"/>
      <c r="E30" s="38">
        <v>373</v>
      </c>
      <c r="F30" s="35">
        <v>24.932975871313673</v>
      </c>
      <c r="G30" s="32">
        <v>38.873994638069703</v>
      </c>
      <c r="H30" s="32">
        <v>23.056300268096514</v>
      </c>
      <c r="I30" s="33">
        <v>13.136729222520108</v>
      </c>
      <c r="J30" s="19"/>
      <c r="K30" s="19"/>
      <c r="M30" s="386" t="s">
        <v>2</v>
      </c>
      <c r="N30" s="387"/>
      <c r="O30" s="387"/>
      <c r="P30" s="38">
        <f t="shared" ref="P30:P32" si="0">IF(LEN(E30)=0,"",E30)</f>
        <v>373</v>
      </c>
      <c r="Q30" s="120"/>
      <c r="R30" s="121"/>
      <c r="S30" s="121"/>
      <c r="T30" s="121"/>
      <c r="U30" s="121"/>
      <c r="V30" s="121"/>
      <c r="W30" s="121"/>
      <c r="X30" s="121"/>
      <c r="Y30" s="122"/>
      <c r="Z30" s="123"/>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388" t="s">
        <v>3</v>
      </c>
      <c r="C31" s="42" t="s">
        <v>375</v>
      </c>
      <c r="D31" s="43"/>
      <c r="E31" s="39">
        <v>205</v>
      </c>
      <c r="F31" s="46">
        <v>20</v>
      </c>
      <c r="G31" s="28">
        <v>38.536585365853661</v>
      </c>
      <c r="H31" s="88">
        <v>26.829268292682929</v>
      </c>
      <c r="I31" s="29">
        <v>14.634146341463413</v>
      </c>
      <c r="J31" s="19"/>
      <c r="K31" s="19"/>
      <c r="L31" s="4"/>
      <c r="M31" s="388" t="s">
        <v>3</v>
      </c>
      <c r="N31" s="42" t="s">
        <v>375</v>
      </c>
      <c r="O31" s="43"/>
      <c r="P31" s="39">
        <f t="shared" si="0"/>
        <v>205</v>
      </c>
      <c r="Q31" s="114"/>
      <c r="R31" s="7"/>
      <c r="S31" s="7"/>
      <c r="T31" s="7"/>
      <c r="U31" s="7"/>
      <c r="V31" s="7"/>
      <c r="W31" s="7"/>
      <c r="X31" s="7"/>
      <c r="Y31" s="4"/>
      <c r="Z31" s="115"/>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389"/>
      <c r="C32" s="41" t="s">
        <v>379</v>
      </c>
      <c r="D32" s="44"/>
      <c r="E32" s="40">
        <v>168</v>
      </c>
      <c r="F32" s="91">
        <v>30.952380952380953</v>
      </c>
      <c r="G32" s="30">
        <v>39.285714285714285</v>
      </c>
      <c r="H32" s="92">
        <v>18.452380952380953</v>
      </c>
      <c r="I32" s="31">
        <v>11.30952380952381</v>
      </c>
      <c r="J32" s="19"/>
      <c r="K32" s="19"/>
      <c r="L32" s="4"/>
      <c r="M32" s="389"/>
      <c r="N32" s="41" t="s">
        <v>379</v>
      </c>
      <c r="O32" s="44"/>
      <c r="P32" s="40">
        <f t="shared" si="0"/>
        <v>168</v>
      </c>
      <c r="Q32" s="116"/>
      <c r="R32" s="117"/>
      <c r="S32" s="117"/>
      <c r="T32" s="117"/>
      <c r="U32" s="117"/>
      <c r="V32" s="117"/>
      <c r="W32" s="117"/>
      <c r="X32" s="117"/>
      <c r="Y32" s="118"/>
      <c r="Z32" s="119"/>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3:9" ht="22.5" customHeight="1" x14ac:dyDescent="0.15"/>
    <row r="34" spans="3:9" ht="28.5" customHeight="1" x14ac:dyDescent="0.15">
      <c r="D34" s="131" t="str">
        <f>F28</f>
        <v>プラスに働いた</v>
      </c>
      <c r="E34" s="131" t="str">
        <f t="shared" ref="E34:G34" si="1">G28</f>
        <v>ややプラスに働いた</v>
      </c>
      <c r="F34" s="131" t="str">
        <f t="shared" si="1"/>
        <v>あまりプラスに働かなかった</v>
      </c>
      <c r="G34" s="131" t="str">
        <f t="shared" si="1"/>
        <v>プラスに働かなかった</v>
      </c>
      <c r="H34" s="130"/>
      <c r="I34" s="130"/>
    </row>
    <row r="35" spans="3:9" ht="22.5" customHeight="1" x14ac:dyDescent="0.15">
      <c r="C35" t="str">
        <f>"男性総合職(n=" &amp; E31 &amp; ")"</f>
        <v>男性総合職(n=205)</v>
      </c>
      <c r="D35" s="131">
        <f>F31</f>
        <v>20</v>
      </c>
      <c r="E35" s="131">
        <f t="shared" ref="E35:G35" si="2">G31</f>
        <v>38.536585365853661</v>
      </c>
      <c r="F35" s="131">
        <f t="shared" si="2"/>
        <v>26.829268292682929</v>
      </c>
      <c r="G35" s="131">
        <f t="shared" si="2"/>
        <v>14.634146341463413</v>
      </c>
      <c r="H35" s="131"/>
      <c r="I35" s="131"/>
    </row>
    <row r="36" spans="3:9" ht="22.5" customHeight="1" x14ac:dyDescent="0.15">
      <c r="C36" t="str">
        <f>"女性総合職(n=" &amp; E32 &amp; ")"</f>
        <v>女性総合職(n=168)</v>
      </c>
      <c r="D36" s="131">
        <f>F32</f>
        <v>30.952380952380953</v>
      </c>
      <c r="E36" s="131">
        <f t="shared" ref="E36" si="3">G32</f>
        <v>39.285714285714285</v>
      </c>
      <c r="F36" s="131">
        <f t="shared" ref="F36:G36" si="4">H32</f>
        <v>18.452380952380953</v>
      </c>
      <c r="G36" s="131">
        <f t="shared" si="4"/>
        <v>11.30952380952381</v>
      </c>
      <c r="H36" s="131"/>
      <c r="I36" s="131"/>
    </row>
    <row r="37" spans="3:9" ht="22.5" customHeight="1" x14ac:dyDescent="0.15"/>
    <row r="38" spans="3:9" ht="22.5" customHeight="1" x14ac:dyDescent="0.15"/>
    <row r="39" spans="3:9" ht="22.5" customHeight="1" x14ac:dyDescent="0.15"/>
    <row r="40" spans="3:9" ht="22.5" customHeight="1" x14ac:dyDescent="0.15"/>
    <row r="41" spans="3:9" ht="22.5" customHeight="1" x14ac:dyDescent="0.15"/>
    <row r="42" spans="3:9" ht="22.5" customHeight="1" x14ac:dyDescent="0.15"/>
    <row r="43" spans="3:9" ht="22.5" customHeight="1" x14ac:dyDescent="0.15"/>
    <row r="44" spans="3:9" ht="22.5" customHeight="1" x14ac:dyDescent="0.15"/>
    <row r="45" spans="3:9" ht="22.5" customHeight="1" x14ac:dyDescent="0.15"/>
    <row r="46" spans="3:9" ht="22.5" customHeight="1" x14ac:dyDescent="0.15"/>
    <row r="47" spans="3:9" ht="22.5" customHeight="1" x14ac:dyDescent="0.15"/>
    <row r="48" spans="3:9" ht="22.5" customHeight="1" x14ac:dyDescent="0.15"/>
    <row r="49" ht="22.5" customHeight="1" x14ac:dyDescent="0.15"/>
    <row r="50" ht="22.5" customHeight="1" x14ac:dyDescent="0.15"/>
    <row r="51" ht="22.5" customHeight="1" x14ac:dyDescent="0.15"/>
  </sheetData>
  <mergeCells count="4">
    <mergeCell ref="B30:D30"/>
    <mergeCell ref="B31:B32"/>
    <mergeCell ref="M30:O30"/>
    <mergeCell ref="M31:M32"/>
  </mergeCells>
  <phoneticPr fontId="7"/>
  <conditionalFormatting sqref="Z28:AE28 C31:C32 F28:K28">
    <cfRule type="cellIs" dxfId="161" priority="2" stopIfTrue="1" operator="equal">
      <formula>"."</formula>
    </cfRule>
  </conditionalFormatting>
  <conditionalFormatting sqref="N31:N32">
    <cfRule type="cellIs" dxfId="160"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1"/>
  <sheetViews>
    <sheetView topLeftCell="A38" zoomScaleNormal="100" workbookViewId="0">
      <selection activeCell="O38" sqref="O38"/>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x14ac:dyDescent="0.15">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x14ac:dyDescent="0.15">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x14ac:dyDescent="0.15">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01"/>
      <c r="C27" s="202"/>
      <c r="D27" s="5"/>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406" t="s">
        <v>307</v>
      </c>
      <c r="C28" s="407"/>
      <c r="D28" s="407"/>
      <c r="E28" s="21"/>
      <c r="F28" s="22" t="s">
        <v>30</v>
      </c>
      <c r="G28" s="23" t="s">
        <v>31</v>
      </c>
      <c r="H28" s="23" t="s">
        <v>32</v>
      </c>
      <c r="I28" s="24" t="s">
        <v>33</v>
      </c>
      <c r="J28" s="17"/>
      <c r="K28" s="17"/>
      <c r="L28" s="1"/>
      <c r="M28" s="9"/>
      <c r="N28" s="9"/>
      <c r="O28" s="9"/>
      <c r="Z28" s="17"/>
      <c r="AA28" s="17"/>
      <c r="AB28" s="17"/>
      <c r="AC28" s="17"/>
      <c r="AD28" s="17"/>
      <c r="AE28" s="17"/>
    </row>
    <row r="29" spans="2:123" s="3" customFormat="1" ht="20.100000000000001" customHeight="1" x14ac:dyDescent="0.15">
      <c r="B29" s="407"/>
      <c r="C29" s="407"/>
      <c r="D29" s="407"/>
      <c r="E29" s="11" t="s">
        <v>0</v>
      </c>
      <c r="F29" s="25"/>
      <c r="G29" s="26"/>
      <c r="H29" s="26"/>
      <c r="I29" s="27"/>
      <c r="J29" s="18"/>
      <c r="K29" s="18"/>
      <c r="L29" s="1"/>
      <c r="P29" s="113" t="s">
        <v>0</v>
      </c>
      <c r="X29" s="12"/>
      <c r="Y29" s="4"/>
      <c r="Z29" s="14" t="s">
        <v>319</v>
      </c>
      <c r="AA29" s="18"/>
      <c r="AB29" s="18"/>
      <c r="AC29" s="18"/>
      <c r="AD29" s="18"/>
      <c r="AE29" s="18"/>
    </row>
    <row r="30" spans="2:123" s="1" customFormat="1" ht="22.5" customHeight="1" x14ac:dyDescent="0.15">
      <c r="B30" s="386" t="s">
        <v>2</v>
      </c>
      <c r="C30" s="387"/>
      <c r="D30" s="387"/>
      <c r="E30" s="38">
        <v>2259</v>
      </c>
      <c r="F30" s="35">
        <v>35.236830455953964</v>
      </c>
      <c r="G30" s="32">
        <v>38.424081451969897</v>
      </c>
      <c r="H30" s="32">
        <v>17.441345728198318</v>
      </c>
      <c r="I30" s="33">
        <v>8.897742363877823</v>
      </c>
      <c r="J30" s="19"/>
      <c r="K30" s="19"/>
      <c r="M30" s="386" t="s">
        <v>2</v>
      </c>
      <c r="N30" s="387"/>
      <c r="O30" s="387"/>
      <c r="P30" s="38">
        <f t="shared" ref="P30:P38" si="0">IF(LEN(E30)=0,"",E30)</f>
        <v>2259</v>
      </c>
      <c r="Q30" s="120"/>
      <c r="R30" s="121"/>
      <c r="S30" s="121"/>
      <c r="T30" s="121"/>
      <c r="U30" s="121"/>
      <c r="V30" s="121"/>
      <c r="W30" s="121"/>
      <c r="X30" s="121"/>
      <c r="Y30" s="122"/>
      <c r="Z30" s="123"/>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388" t="s">
        <v>2</v>
      </c>
      <c r="C31" s="42" t="s">
        <v>308</v>
      </c>
      <c r="D31" s="43"/>
      <c r="E31" s="39">
        <v>780</v>
      </c>
      <c r="F31" s="70">
        <v>47.051282051282051</v>
      </c>
      <c r="G31" s="160">
        <v>37.179487179487182</v>
      </c>
      <c r="H31" s="59">
        <v>11.538461538461538</v>
      </c>
      <c r="I31" s="204">
        <v>4.2307692307692308</v>
      </c>
      <c r="J31" s="19"/>
      <c r="K31" s="19"/>
      <c r="L31" s="4"/>
      <c r="M31" s="388" t="s">
        <v>2</v>
      </c>
      <c r="N31" s="42" t="s">
        <v>308</v>
      </c>
      <c r="O31" s="43"/>
      <c r="P31" s="39">
        <f t="shared" si="0"/>
        <v>780</v>
      </c>
      <c r="Q31" s="114"/>
      <c r="R31" s="7"/>
      <c r="S31" s="7"/>
      <c r="T31" s="7"/>
      <c r="U31" s="7"/>
      <c r="V31" s="7"/>
      <c r="W31" s="7"/>
      <c r="X31" s="7"/>
      <c r="Y31" s="4"/>
      <c r="Z31" s="115"/>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389"/>
      <c r="C32" s="41" t="s">
        <v>309</v>
      </c>
      <c r="D32" s="44"/>
      <c r="E32" s="39">
        <v>1479</v>
      </c>
      <c r="F32" s="97">
        <v>29.006085192697768</v>
      </c>
      <c r="G32" s="160">
        <v>39.080459770114942</v>
      </c>
      <c r="H32" s="63">
        <v>20.554428668018932</v>
      </c>
      <c r="I32" s="206">
        <v>11.359026369168356</v>
      </c>
      <c r="J32" s="19"/>
      <c r="K32" s="19"/>
      <c r="L32" s="4"/>
      <c r="M32" s="389"/>
      <c r="N32" s="41" t="s">
        <v>309</v>
      </c>
      <c r="O32" s="44"/>
      <c r="P32" s="39">
        <f t="shared" si="0"/>
        <v>1479</v>
      </c>
      <c r="Q32" s="116"/>
      <c r="R32" s="117"/>
      <c r="S32" s="117"/>
      <c r="T32" s="117"/>
      <c r="U32" s="117"/>
      <c r="V32" s="117"/>
      <c r="W32" s="117"/>
      <c r="X32" s="117"/>
      <c r="Y32" s="118"/>
      <c r="Z32" s="119"/>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2:123" s="1" customFormat="1" ht="22.5" customHeight="1" x14ac:dyDescent="0.15">
      <c r="B33" s="408" t="s">
        <v>2</v>
      </c>
      <c r="C33" s="409"/>
      <c r="D33" s="409"/>
      <c r="E33" s="38">
        <v>205</v>
      </c>
      <c r="F33" s="35">
        <v>20</v>
      </c>
      <c r="G33" s="32">
        <v>38.536585365853661</v>
      </c>
      <c r="H33" s="32">
        <v>26.829268292682929</v>
      </c>
      <c r="I33" s="33">
        <v>14.634146341463413</v>
      </c>
      <c r="J33" s="4"/>
      <c r="K33" s="4"/>
      <c r="M33" s="408" t="s">
        <v>2</v>
      </c>
      <c r="N33" s="409"/>
      <c r="O33" s="409"/>
      <c r="P33" s="38">
        <f t="shared" si="0"/>
        <v>205</v>
      </c>
      <c r="Q33" s="207"/>
      <c r="R33" s="122"/>
      <c r="S33" s="122"/>
      <c r="T33" s="122"/>
      <c r="U33" s="122"/>
      <c r="V33" s="122"/>
      <c r="W33" s="122"/>
      <c r="X33" s="122"/>
      <c r="Y33" s="122"/>
      <c r="Z33" s="208"/>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row>
    <row r="34" spans="2:123" s="1" customFormat="1" ht="22.5" customHeight="1" x14ac:dyDescent="0.15">
      <c r="B34" s="388" t="s">
        <v>376</v>
      </c>
      <c r="C34" s="42" t="s">
        <v>308</v>
      </c>
      <c r="D34" s="209"/>
      <c r="E34" s="39">
        <v>50</v>
      </c>
      <c r="F34" s="70">
        <v>40</v>
      </c>
      <c r="G34" s="160">
        <v>38</v>
      </c>
      <c r="H34" s="52">
        <v>18</v>
      </c>
      <c r="I34" s="270">
        <v>4</v>
      </c>
      <c r="J34" s="4"/>
      <c r="K34" s="4"/>
      <c r="M34" s="388" t="s">
        <v>376</v>
      </c>
      <c r="N34" s="42" t="s">
        <v>308</v>
      </c>
      <c r="O34" s="209"/>
      <c r="P34" s="39">
        <f t="shared" si="0"/>
        <v>50</v>
      </c>
      <c r="Q34" s="210"/>
      <c r="R34" s="4"/>
      <c r="S34" s="4"/>
      <c r="T34" s="4"/>
      <c r="U34" s="4"/>
      <c r="V34" s="4"/>
      <c r="W34" s="4"/>
      <c r="X34" s="4"/>
      <c r="Y34" s="4"/>
      <c r="Z34" s="211"/>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row>
    <row r="35" spans="2:123" s="1" customFormat="1" ht="22.5" customHeight="1" x14ac:dyDescent="0.15">
      <c r="B35" s="389"/>
      <c r="C35" s="41" t="s">
        <v>309</v>
      </c>
      <c r="D35" s="212"/>
      <c r="E35" s="39">
        <v>155</v>
      </c>
      <c r="F35" s="97">
        <v>13.548387096774196</v>
      </c>
      <c r="G35" s="160">
        <v>38.70967741935484</v>
      </c>
      <c r="H35" s="160">
        <v>29.677419354838708</v>
      </c>
      <c r="I35" s="271">
        <v>18.064516129032256</v>
      </c>
      <c r="J35" s="4"/>
      <c r="K35" s="4"/>
      <c r="M35" s="389"/>
      <c r="N35" s="41" t="s">
        <v>309</v>
      </c>
      <c r="O35" s="212"/>
      <c r="P35" s="39">
        <f t="shared" si="0"/>
        <v>155</v>
      </c>
      <c r="Q35" s="213"/>
      <c r="R35" s="118"/>
      <c r="S35" s="118"/>
      <c r="T35" s="118"/>
      <c r="U35" s="118"/>
      <c r="V35" s="118"/>
      <c r="W35" s="118"/>
      <c r="X35" s="118"/>
      <c r="Y35" s="118"/>
      <c r="Z35" s="21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row>
    <row r="36" spans="2:123" s="1" customFormat="1" ht="22.5" customHeight="1" x14ac:dyDescent="0.15">
      <c r="B36" s="408" t="s">
        <v>2</v>
      </c>
      <c r="C36" s="409"/>
      <c r="D36" s="409"/>
      <c r="E36" s="38">
        <v>168</v>
      </c>
      <c r="F36" s="35">
        <v>30.952380952380953</v>
      </c>
      <c r="G36" s="32">
        <v>39.285714285714285</v>
      </c>
      <c r="H36" s="32">
        <v>18.452380952380953</v>
      </c>
      <c r="I36" s="33">
        <v>11.30952380952381</v>
      </c>
      <c r="J36" s="4"/>
      <c r="K36" s="4"/>
      <c r="M36" s="408" t="s">
        <v>2</v>
      </c>
      <c r="N36" s="409"/>
      <c r="O36" s="409"/>
      <c r="P36" s="38">
        <f t="shared" si="0"/>
        <v>168</v>
      </c>
      <c r="Q36" s="207"/>
      <c r="R36" s="122"/>
      <c r="S36" s="122"/>
      <c r="T36" s="122"/>
      <c r="U36" s="122"/>
      <c r="V36" s="122"/>
      <c r="W36" s="122"/>
      <c r="X36" s="122"/>
      <c r="Y36" s="122"/>
      <c r="Z36" s="208"/>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row>
    <row r="37" spans="2:123" s="1" customFormat="1" ht="22.5" customHeight="1" x14ac:dyDescent="0.15">
      <c r="B37" s="388" t="s">
        <v>380</v>
      </c>
      <c r="C37" s="42" t="s">
        <v>308</v>
      </c>
      <c r="D37" s="215"/>
      <c r="E37" s="39">
        <v>74</v>
      </c>
      <c r="F37" s="268">
        <v>37.837837837837839</v>
      </c>
      <c r="G37" s="160">
        <v>39.189189189189186</v>
      </c>
      <c r="H37" s="160">
        <v>16.216216216216218</v>
      </c>
      <c r="I37" s="161">
        <v>6.756756756756757</v>
      </c>
      <c r="J37" s="4"/>
      <c r="K37" s="4"/>
      <c r="M37" s="388" t="s">
        <v>380</v>
      </c>
      <c r="N37" s="42" t="s">
        <v>308</v>
      </c>
      <c r="O37" s="215"/>
      <c r="P37" s="39">
        <f t="shared" si="0"/>
        <v>74</v>
      </c>
      <c r="Q37" s="210"/>
      <c r="R37" s="4"/>
      <c r="S37" s="4"/>
      <c r="T37" s="4"/>
      <c r="U37" s="4"/>
      <c r="V37" s="4"/>
      <c r="W37" s="4"/>
      <c r="X37" s="4"/>
      <c r="Y37" s="4"/>
      <c r="Z37" s="211"/>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row>
    <row r="38" spans="2:123" s="1" customFormat="1" ht="22.5" customHeight="1" x14ac:dyDescent="0.15">
      <c r="B38" s="389"/>
      <c r="C38" s="41" t="s">
        <v>309</v>
      </c>
      <c r="D38" s="216"/>
      <c r="E38" s="40">
        <v>94</v>
      </c>
      <c r="F38" s="83">
        <v>25.531914893617021</v>
      </c>
      <c r="G38" s="162">
        <v>39.361702127659576</v>
      </c>
      <c r="H38" s="162">
        <v>20.212765957446805</v>
      </c>
      <c r="I38" s="163">
        <v>14.893617021276595</v>
      </c>
      <c r="J38" s="4"/>
      <c r="K38" s="4"/>
      <c r="M38" s="389"/>
      <c r="N38" s="41" t="s">
        <v>309</v>
      </c>
      <c r="O38" s="216"/>
      <c r="P38" s="40">
        <f t="shared" si="0"/>
        <v>94</v>
      </c>
      <c r="Q38" s="213"/>
      <c r="R38" s="118"/>
      <c r="S38" s="118"/>
      <c r="T38" s="118"/>
      <c r="U38" s="118"/>
      <c r="V38" s="118"/>
      <c r="W38" s="118"/>
      <c r="X38" s="118"/>
      <c r="Y38" s="118"/>
      <c r="Z38" s="21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row>
    <row r="39" spans="2:123" ht="22.5" customHeight="1" x14ac:dyDescent="0.15"/>
    <row r="40" spans="2:123" ht="22.5" customHeight="1" x14ac:dyDescent="0.15">
      <c r="D40" s="130" t="str">
        <f>F28</f>
        <v>プラスに働いた</v>
      </c>
      <c r="E40" s="130" t="str">
        <f t="shared" ref="E40:G40" si="1">G28</f>
        <v>ややプラスに働いた</v>
      </c>
      <c r="F40" s="130" t="str">
        <f t="shared" si="1"/>
        <v>あまりプラスに働かなかった</v>
      </c>
      <c r="G40" s="130" t="str">
        <f t="shared" si="1"/>
        <v>プラスに働かなかった</v>
      </c>
      <c r="H40" t="s">
        <v>320</v>
      </c>
    </row>
    <row r="41" spans="2:123" ht="22.5" customHeight="1" x14ac:dyDescent="0.15">
      <c r="C41" s="269" t="str">
        <f>"男性総合職_50代
モチベーション高い・同程度(n=" &amp; E34 &amp; ")"</f>
        <v>男性総合職_50代
モチベーション高い・同程度(n=50)</v>
      </c>
      <c r="D41" s="127">
        <f>F34</f>
        <v>40</v>
      </c>
      <c r="E41" s="127">
        <f t="shared" ref="E41:G42" si="2">G34</f>
        <v>38</v>
      </c>
      <c r="F41" s="127">
        <f t="shared" si="2"/>
        <v>18</v>
      </c>
      <c r="G41" s="127">
        <f t="shared" si="2"/>
        <v>4</v>
      </c>
      <c r="H41" s="127">
        <f>SUM(D41:G41)</f>
        <v>100</v>
      </c>
    </row>
    <row r="42" spans="2:123" ht="22.5" customHeight="1" x14ac:dyDescent="0.15">
      <c r="C42" s="269" t="str">
        <f>"低い(n=" &amp; E35 &amp; ")"</f>
        <v>低い(n=155)</v>
      </c>
      <c r="D42" s="127">
        <f>F35</f>
        <v>13.548387096774196</v>
      </c>
      <c r="E42" s="127">
        <f t="shared" si="2"/>
        <v>38.70967741935484</v>
      </c>
      <c r="F42" s="127">
        <f t="shared" si="2"/>
        <v>29.677419354838708</v>
      </c>
      <c r="G42" s="127">
        <f t="shared" si="2"/>
        <v>18.064516129032256</v>
      </c>
      <c r="H42" s="127">
        <f t="shared" ref="H42:H44" si="3">SUM(D42:G42)</f>
        <v>100</v>
      </c>
    </row>
    <row r="43" spans="2:123" ht="22.5" customHeight="1" x14ac:dyDescent="0.15">
      <c r="C43" s="269" t="str">
        <f>"女性総合職_50代 モチベーション高い・同程度(n=" &amp; E37 &amp; ")"</f>
        <v>女性総合職_50代 モチベーション高い・同程度(n=74)</v>
      </c>
      <c r="D43" s="127">
        <f>F37</f>
        <v>37.837837837837839</v>
      </c>
      <c r="E43" s="127">
        <f t="shared" ref="E43:G44" si="4">G37</f>
        <v>39.189189189189186</v>
      </c>
      <c r="F43" s="127">
        <f t="shared" si="4"/>
        <v>16.216216216216218</v>
      </c>
      <c r="G43" s="127">
        <f t="shared" si="4"/>
        <v>6.756756756756757</v>
      </c>
      <c r="H43" s="127">
        <f t="shared" si="3"/>
        <v>100.00000000000001</v>
      </c>
    </row>
    <row r="44" spans="2:123" ht="22.5" customHeight="1" x14ac:dyDescent="0.15">
      <c r="C44" s="269" t="str">
        <f>"低い(n=" &amp; E38 &amp; ")"</f>
        <v>低い(n=94)</v>
      </c>
      <c r="D44" s="127">
        <f>F38</f>
        <v>25.531914893617021</v>
      </c>
      <c r="E44" s="127">
        <f t="shared" si="4"/>
        <v>39.361702127659576</v>
      </c>
      <c r="F44" s="127">
        <f t="shared" si="4"/>
        <v>20.212765957446805</v>
      </c>
      <c r="G44" s="127">
        <f t="shared" si="4"/>
        <v>14.893617021276595</v>
      </c>
      <c r="H44" s="127">
        <f t="shared" si="3"/>
        <v>100</v>
      </c>
    </row>
    <row r="45" spans="2:123" ht="22.5" customHeight="1" x14ac:dyDescent="0.15"/>
    <row r="46" spans="2:123" ht="22.5" customHeight="1" x14ac:dyDescent="0.15"/>
    <row r="47" spans="2:123" ht="22.5" customHeight="1" x14ac:dyDescent="0.15"/>
    <row r="48" spans="2:123" ht="22.5" customHeight="1" x14ac:dyDescent="0.15"/>
    <row r="49" ht="22.5" customHeight="1" x14ac:dyDescent="0.15"/>
    <row r="50" ht="22.5" customHeight="1" x14ac:dyDescent="0.15"/>
    <row r="51" ht="22.5" customHeight="1" x14ac:dyDescent="0.15"/>
  </sheetData>
  <mergeCells count="13">
    <mergeCell ref="B33:D33"/>
    <mergeCell ref="M33:O33"/>
    <mergeCell ref="B28:D29"/>
    <mergeCell ref="B30:D30"/>
    <mergeCell ref="M30:O30"/>
    <mergeCell ref="B31:B32"/>
    <mergeCell ref="M31:M32"/>
    <mergeCell ref="B34:B35"/>
    <mergeCell ref="M34:M35"/>
    <mergeCell ref="B36:D36"/>
    <mergeCell ref="M36:O36"/>
    <mergeCell ref="B37:B38"/>
    <mergeCell ref="M37:M38"/>
  </mergeCells>
  <phoneticPr fontId="7"/>
  <conditionalFormatting sqref="Z28:AE28 C31:C32 F28:K28">
    <cfRule type="cellIs" dxfId="159" priority="2" stopIfTrue="1" operator="equal">
      <formula>"."</formula>
    </cfRule>
  </conditionalFormatting>
  <conditionalFormatting sqref="N31:N32">
    <cfRule type="cellIs" dxfId="158"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S53"/>
  <sheetViews>
    <sheetView showGridLines="0" topLeftCell="A33" zoomScale="80" workbookViewId="0">
      <selection activeCell="C32" sqref="C32"/>
    </sheetView>
  </sheetViews>
  <sheetFormatPr defaultColWidth="5.25" defaultRowHeight="13.5" x14ac:dyDescent="0.15"/>
  <cols>
    <col min="1" max="2" width="7" customWidth="1"/>
    <col min="3" max="3" width="25.625" customWidth="1"/>
    <col min="4" max="4" width="4.625" customWidth="1"/>
    <col min="5" max="5" width="5.375" customWidth="1"/>
    <col min="6" max="9" width="6.75" customWidth="1"/>
    <col min="10" max="11" width="5.25" customWidth="1"/>
    <col min="12" max="12" width="3.375" customWidth="1"/>
    <col min="13" max="13" width="7" customWidth="1"/>
    <col min="14" max="14" width="10.875" customWidth="1"/>
    <col min="16" max="19" width="13.75" customWidth="1"/>
  </cols>
  <sheetData>
    <row r="1" spans="2:13" s="1" customFormat="1" ht="21.75" customHeight="1" x14ac:dyDescent="0.15">
      <c r="B1" s="15"/>
      <c r="C1" s="16"/>
      <c r="D1" s="2"/>
      <c r="E1" s="13"/>
      <c r="F1" s="4"/>
      <c r="G1" s="4"/>
      <c r="H1" s="4"/>
      <c r="I1" s="4"/>
    </row>
    <row r="2" spans="2:13" s="1" customFormat="1" ht="15" customHeight="1" x14ac:dyDescent="0.15">
      <c r="B2" s="15"/>
      <c r="C2" s="16"/>
      <c r="D2" s="2"/>
      <c r="E2" s="13"/>
      <c r="F2" s="4"/>
      <c r="G2" s="4"/>
      <c r="H2" s="4"/>
      <c r="I2" s="4"/>
    </row>
    <row r="3" spans="2:13" s="1" customFormat="1" ht="15" customHeight="1" x14ac:dyDescent="0.15">
      <c r="B3" s="15"/>
      <c r="C3" s="16"/>
      <c r="D3" s="2"/>
      <c r="E3" s="13"/>
      <c r="F3" s="4"/>
      <c r="G3" s="4"/>
      <c r="H3" s="4"/>
      <c r="I3" s="4"/>
    </row>
    <row r="4" spans="2:13" s="1" customFormat="1" ht="15" customHeight="1" x14ac:dyDescent="0.15">
      <c r="B4" s="15"/>
      <c r="C4" s="16"/>
      <c r="D4" s="2"/>
      <c r="E4" s="13"/>
      <c r="F4" s="4"/>
      <c r="G4" s="4"/>
      <c r="H4" s="4"/>
      <c r="I4" s="4"/>
    </row>
    <row r="5" spans="2:13" s="1" customFormat="1" ht="15" customHeight="1" x14ac:dyDescent="0.15">
      <c r="B5" s="15"/>
      <c r="C5" s="16"/>
      <c r="D5" s="2"/>
      <c r="E5" s="13"/>
      <c r="F5" s="4"/>
      <c r="G5" s="4"/>
      <c r="H5" s="4"/>
      <c r="I5" s="4"/>
    </row>
    <row r="6" spans="2:13" s="1" customFormat="1" ht="15" customHeight="1" x14ac:dyDescent="0.15">
      <c r="B6" s="15"/>
      <c r="C6" s="16"/>
      <c r="D6" s="2"/>
      <c r="E6" s="13"/>
      <c r="F6" s="4"/>
      <c r="G6" s="4"/>
      <c r="H6" s="4"/>
      <c r="I6" s="4"/>
    </row>
    <row r="7" spans="2:13" s="1" customFormat="1" ht="15" customHeight="1" x14ac:dyDescent="0.15">
      <c r="B7" s="15"/>
      <c r="C7" s="16"/>
      <c r="D7" s="2"/>
      <c r="E7" s="13"/>
      <c r="F7" s="4"/>
      <c r="G7" s="4"/>
      <c r="H7" s="4"/>
      <c r="I7" s="4"/>
    </row>
    <row r="8" spans="2:13" s="1" customFormat="1" ht="15" hidden="1" customHeight="1" x14ac:dyDescent="0.15">
      <c r="B8" s="15"/>
      <c r="C8" s="16"/>
      <c r="D8" s="2"/>
      <c r="E8" s="13"/>
      <c r="F8" s="4"/>
      <c r="G8" s="4"/>
      <c r="H8" s="4"/>
      <c r="I8" s="4"/>
    </row>
    <row r="9" spans="2:13" s="1" customFormat="1" ht="15" hidden="1" customHeight="1" x14ac:dyDescent="0.15">
      <c r="B9" s="15"/>
      <c r="C9" s="16"/>
      <c r="D9" s="2"/>
      <c r="E9" s="13"/>
      <c r="F9" s="4"/>
      <c r="G9" s="4"/>
      <c r="H9" s="4"/>
      <c r="I9" s="4"/>
      <c r="L9" s="4"/>
      <c r="M9" s="4"/>
    </row>
    <row r="10" spans="2:13" s="1" customFormat="1" ht="15" hidden="1" customHeight="1" x14ac:dyDescent="0.15">
      <c r="B10" s="15"/>
      <c r="C10" s="16"/>
      <c r="D10" s="2"/>
      <c r="E10" s="13"/>
      <c r="F10" s="4"/>
      <c r="G10" s="4"/>
      <c r="H10" s="4"/>
      <c r="I10" s="4"/>
      <c r="L10" s="3"/>
      <c r="M10" s="3"/>
    </row>
    <row r="11" spans="2:13" s="1" customFormat="1" ht="15" hidden="1" customHeight="1" x14ac:dyDescent="0.15">
      <c r="B11" s="15"/>
      <c r="C11" s="16"/>
      <c r="D11" s="2"/>
      <c r="E11" s="13"/>
      <c r="F11" s="4"/>
      <c r="G11" s="4"/>
      <c r="H11" s="4"/>
      <c r="I11" s="4"/>
      <c r="L11" s="6"/>
    </row>
    <row r="12" spans="2:13" s="1" customFormat="1" ht="15" hidden="1" customHeight="1" x14ac:dyDescent="0.15">
      <c r="B12" s="15"/>
      <c r="C12" s="16"/>
      <c r="D12" s="2"/>
      <c r="E12" s="13"/>
      <c r="F12" s="4"/>
      <c r="G12" s="4"/>
      <c r="H12" s="4"/>
      <c r="I12" s="4"/>
      <c r="L12" s="6"/>
    </row>
    <row r="13" spans="2:13" s="1" customFormat="1" ht="15" hidden="1" customHeight="1" x14ac:dyDescent="0.15">
      <c r="B13" s="15"/>
      <c r="C13" s="16"/>
      <c r="D13" s="2"/>
      <c r="E13" s="13"/>
      <c r="F13" s="4"/>
      <c r="G13" s="4"/>
      <c r="H13" s="4"/>
      <c r="I13" s="4"/>
      <c r="L13" s="6"/>
    </row>
    <row r="14" spans="2:13" s="1" customFormat="1" ht="15" customHeight="1" x14ac:dyDescent="0.15">
      <c r="B14" s="15"/>
      <c r="C14" s="16"/>
      <c r="D14" s="2"/>
      <c r="E14" s="13"/>
      <c r="F14" s="4"/>
      <c r="G14" s="4"/>
      <c r="H14" s="4"/>
      <c r="I14" s="4"/>
    </row>
    <row r="15" spans="2:13" s="1" customFormat="1" ht="15" customHeight="1" x14ac:dyDescent="0.15">
      <c r="B15" s="15"/>
      <c r="C15" s="16"/>
      <c r="D15" s="2"/>
      <c r="E15" s="13"/>
      <c r="F15" s="4"/>
      <c r="G15" s="4"/>
      <c r="H15" s="4"/>
      <c r="I15" s="4"/>
    </row>
    <row r="16" spans="2:13" s="1" customFormat="1" ht="15" customHeight="1" x14ac:dyDescent="0.15">
      <c r="B16" s="15"/>
      <c r="C16" s="16"/>
      <c r="D16" s="2"/>
      <c r="E16" s="13"/>
      <c r="F16" s="4"/>
      <c r="G16" s="4"/>
      <c r="H16" s="4"/>
      <c r="I16" s="4"/>
    </row>
    <row r="17" spans="2:13" s="1" customFormat="1" ht="15" customHeight="1" x14ac:dyDescent="0.15">
      <c r="B17" s="15"/>
      <c r="C17" s="16"/>
      <c r="D17" s="2"/>
      <c r="E17" s="13"/>
      <c r="F17" s="4"/>
      <c r="G17" s="4"/>
      <c r="H17" s="4"/>
      <c r="I17" s="4"/>
    </row>
    <row r="18" spans="2:13" s="1" customFormat="1" ht="15" customHeight="1" x14ac:dyDescent="0.15">
      <c r="B18" s="15"/>
      <c r="C18" s="16"/>
      <c r="D18" s="2"/>
      <c r="E18" s="13"/>
      <c r="F18" s="4"/>
      <c r="G18" s="4"/>
      <c r="H18" s="4"/>
      <c r="I18" s="4"/>
    </row>
    <row r="19" spans="2:13" s="1" customFormat="1" ht="15" customHeight="1" x14ac:dyDescent="0.15">
      <c r="B19" s="15"/>
      <c r="C19" s="16"/>
      <c r="D19" s="2"/>
      <c r="E19" s="13"/>
      <c r="F19" s="4"/>
      <c r="G19" s="4"/>
      <c r="H19" s="4"/>
      <c r="I19" s="4"/>
    </row>
    <row r="20" spans="2:13" s="1" customFormat="1" ht="15" customHeight="1" x14ac:dyDescent="0.15">
      <c r="B20" s="15"/>
      <c r="C20" s="16"/>
      <c r="D20" s="2"/>
      <c r="E20" s="13"/>
      <c r="F20" s="4"/>
      <c r="G20" s="4"/>
      <c r="H20" s="4"/>
      <c r="I20" s="4"/>
    </row>
    <row r="21" spans="2:13" s="1" customFormat="1" ht="15" customHeight="1" x14ac:dyDescent="0.15">
      <c r="B21" s="15"/>
      <c r="C21" s="16"/>
      <c r="D21" s="2"/>
      <c r="E21" s="13"/>
      <c r="F21" s="4"/>
      <c r="G21" s="4"/>
      <c r="H21" s="4"/>
      <c r="I21" s="4"/>
    </row>
    <row r="22" spans="2:13" s="1" customFormat="1" ht="15" customHeight="1" x14ac:dyDescent="0.15">
      <c r="B22" s="15"/>
      <c r="C22" s="16"/>
      <c r="D22" s="2"/>
      <c r="E22" s="13"/>
      <c r="F22" s="4"/>
      <c r="G22" s="4"/>
      <c r="H22" s="4"/>
      <c r="I22" s="4"/>
    </row>
    <row r="23" spans="2:13" s="1" customFormat="1" ht="15" customHeight="1" x14ac:dyDescent="0.15">
      <c r="B23" s="15"/>
      <c r="C23" s="16"/>
      <c r="D23" s="2"/>
      <c r="E23" s="13"/>
      <c r="F23" s="4"/>
      <c r="G23" s="4"/>
      <c r="H23" s="4"/>
      <c r="I23" s="4"/>
    </row>
    <row r="24" spans="2:13" s="1" customFormat="1" ht="15" customHeight="1" x14ac:dyDescent="0.15">
      <c r="B24" s="15"/>
      <c r="C24" s="16"/>
      <c r="D24" s="2"/>
      <c r="E24" s="13"/>
      <c r="F24" s="4"/>
      <c r="G24" s="4"/>
      <c r="H24" s="4"/>
      <c r="I24" s="4"/>
    </row>
    <row r="25" spans="2:13" s="1" customFormat="1" ht="15" customHeight="1" x14ac:dyDescent="0.15">
      <c r="B25" s="15"/>
      <c r="C25" s="16"/>
      <c r="D25" s="2"/>
      <c r="E25" s="13"/>
      <c r="F25" s="4"/>
      <c r="G25" s="4"/>
      <c r="H25" s="4"/>
      <c r="I25" s="4"/>
    </row>
    <row r="26" spans="2:13" s="1" customFormat="1" ht="15" customHeight="1" x14ac:dyDescent="0.15">
      <c r="B26" s="15"/>
      <c r="C26" s="16"/>
      <c r="D26" s="2"/>
      <c r="E26" s="13"/>
      <c r="F26" s="4"/>
      <c r="G26" s="4"/>
      <c r="H26" s="4"/>
      <c r="I26" s="4"/>
    </row>
    <row r="27" spans="2:13" s="1" customFormat="1" ht="15" customHeight="1" x14ac:dyDescent="0.15">
      <c r="B27" s="20"/>
      <c r="C27" s="20"/>
      <c r="D27" s="45"/>
      <c r="E27" s="34"/>
      <c r="F27" s="10"/>
      <c r="G27" s="10"/>
      <c r="H27" s="10"/>
      <c r="I27" s="10"/>
    </row>
    <row r="28" spans="2:13" s="4" customFormat="1" ht="129.94999999999999" customHeight="1" x14ac:dyDescent="0.15">
      <c r="B28" s="20"/>
      <c r="C28" s="20"/>
      <c r="D28" s="45"/>
      <c r="E28" s="21"/>
      <c r="F28" s="22" t="s">
        <v>34</v>
      </c>
      <c r="G28" s="23" t="s">
        <v>35</v>
      </c>
      <c r="H28" s="23" t="s">
        <v>263</v>
      </c>
      <c r="I28" s="24" t="s">
        <v>36</v>
      </c>
      <c r="J28" s="17"/>
      <c r="K28" s="17"/>
      <c r="L28" s="1"/>
      <c r="M28" s="1"/>
    </row>
    <row r="29" spans="2:13" s="3" customFormat="1" ht="20.100000000000001" customHeight="1" x14ac:dyDescent="0.15">
      <c r="B29" s="20"/>
      <c r="C29" s="20"/>
      <c r="D29" s="45"/>
      <c r="E29" s="11" t="s">
        <v>0</v>
      </c>
      <c r="F29" s="25"/>
      <c r="G29" s="26"/>
      <c r="H29" s="26"/>
      <c r="I29" s="27"/>
      <c r="L29" s="1"/>
      <c r="M29" s="1"/>
    </row>
    <row r="30" spans="2:13" s="1" customFormat="1" ht="22.5" customHeight="1" x14ac:dyDescent="0.15">
      <c r="B30" s="386" t="s">
        <v>2</v>
      </c>
      <c r="C30" s="387"/>
      <c r="D30" s="387"/>
      <c r="E30" s="38">
        <v>495</v>
      </c>
      <c r="F30" s="35">
        <v>59.393939393939398</v>
      </c>
      <c r="G30" s="32">
        <v>21.01010101010101</v>
      </c>
      <c r="H30" s="32">
        <v>5.0505050505050502</v>
      </c>
      <c r="I30" s="33">
        <v>31.91919191919192</v>
      </c>
      <c r="J30" s="352">
        <f>SUM(F30:I30)</f>
        <v>117.37373737373738</v>
      </c>
      <c r="K30" s="16"/>
    </row>
    <row r="31" spans="2:13" s="1" customFormat="1" ht="22.5" customHeight="1" x14ac:dyDescent="0.15">
      <c r="B31" s="388" t="s">
        <v>3</v>
      </c>
      <c r="C31" s="42" t="s">
        <v>375</v>
      </c>
      <c r="D31" s="43"/>
      <c r="E31" s="39">
        <v>236</v>
      </c>
      <c r="F31" s="36">
        <v>58.898305084745758</v>
      </c>
      <c r="G31" s="28">
        <v>19.067796610169491</v>
      </c>
      <c r="H31" s="28">
        <v>4.2372881355932197</v>
      </c>
      <c r="I31" s="29">
        <v>32.627118644067799</v>
      </c>
      <c r="J31" s="352">
        <f t="shared" ref="J31:J32" si="0">SUM(F31:I31)</f>
        <v>114.83050847457628</v>
      </c>
      <c r="K31" s="16"/>
    </row>
    <row r="32" spans="2:13" s="1" customFormat="1" ht="22.5" customHeight="1" x14ac:dyDescent="0.15">
      <c r="B32" s="389"/>
      <c r="C32" s="41" t="s">
        <v>379</v>
      </c>
      <c r="D32" s="44"/>
      <c r="E32" s="40">
        <v>259</v>
      </c>
      <c r="F32" s="37">
        <v>59.845559845559848</v>
      </c>
      <c r="G32" s="30">
        <v>22.779922779922778</v>
      </c>
      <c r="H32" s="30">
        <v>5.7915057915057915</v>
      </c>
      <c r="I32" s="31">
        <v>31.274131274131271</v>
      </c>
      <c r="J32" s="352">
        <f t="shared" si="0"/>
        <v>119.69111969111967</v>
      </c>
      <c r="K32" s="16"/>
    </row>
    <row r="35" spans="3:9" x14ac:dyDescent="0.15">
      <c r="D35" s="131" t="str">
        <f>F28</f>
        <v>職場内で仕事を通じて学んだ教育・訓練（OJT)</v>
      </c>
      <c r="E35" s="131" t="str">
        <f t="shared" ref="E35:G35" si="1">G28</f>
        <v>会社が実施する職場外での教育・訓練（OFFJT）</v>
      </c>
      <c r="F35" s="131" t="str">
        <f t="shared" si="1"/>
        <v>自己啓発</v>
      </c>
      <c r="G35" s="131" t="str">
        <f t="shared" si="1"/>
        <v>役に立ったものはない</v>
      </c>
      <c r="H35" s="130"/>
      <c r="I35" s="130"/>
    </row>
    <row r="36" spans="3:9" x14ac:dyDescent="0.15">
      <c r="C36" t="str">
        <f>"男性総合職(n=" &amp; E31 &amp; ")"</f>
        <v>男性総合職(n=236)</v>
      </c>
      <c r="D36" s="131">
        <f>F30</f>
        <v>59.393939393939398</v>
      </c>
      <c r="E36" s="131">
        <f t="shared" ref="E36:F36" si="2">G30</f>
        <v>21.01010101010101</v>
      </c>
      <c r="F36" s="131">
        <f t="shared" si="2"/>
        <v>5.0505050505050502</v>
      </c>
      <c r="G36" s="131">
        <f t="shared" ref="G36" si="3">I30</f>
        <v>31.91919191919192</v>
      </c>
      <c r="H36" s="131"/>
      <c r="I36" s="131"/>
    </row>
    <row r="37" spans="3:9" x14ac:dyDescent="0.15">
      <c r="C37" t="str">
        <f>"女性総合職(n=" &amp; E32 &amp; ")"</f>
        <v>女性総合職(n=259)</v>
      </c>
      <c r="D37" s="131">
        <f>F32</f>
        <v>59.845559845559848</v>
      </c>
      <c r="E37" s="131">
        <f t="shared" ref="E37:G37" si="4">G32</f>
        <v>22.779922779922778</v>
      </c>
      <c r="F37" s="131">
        <f t="shared" si="4"/>
        <v>5.7915057915057915</v>
      </c>
      <c r="G37" s="131">
        <f t="shared" si="4"/>
        <v>31.274131274131271</v>
      </c>
      <c r="H37" s="131"/>
      <c r="I37" s="131"/>
    </row>
    <row r="51" spans="13:19" ht="65.25" customHeight="1" x14ac:dyDescent="0.15">
      <c r="M51" s="346"/>
      <c r="N51" s="420"/>
      <c r="O51" s="421"/>
      <c r="P51" s="361" t="s">
        <v>34</v>
      </c>
      <c r="Q51" s="194" t="s">
        <v>35</v>
      </c>
      <c r="R51" s="194" t="s">
        <v>263</v>
      </c>
      <c r="S51" s="362" t="s">
        <v>36</v>
      </c>
    </row>
    <row r="52" spans="13:19" ht="24.75" customHeight="1" x14ac:dyDescent="0.15">
      <c r="M52" s="418" t="s">
        <v>3</v>
      </c>
      <c r="N52" s="348" t="s">
        <v>366</v>
      </c>
      <c r="O52" s="360" t="s">
        <v>372</v>
      </c>
      <c r="P52" s="353">
        <v>58.898305084745758</v>
      </c>
      <c r="Q52" s="351">
        <v>19.067796610169491</v>
      </c>
      <c r="R52" s="351">
        <v>4.2372881355932197</v>
      </c>
      <c r="S52" s="349">
        <v>32.627118644067799</v>
      </c>
    </row>
    <row r="53" spans="13:19" ht="24.75" customHeight="1" x14ac:dyDescent="0.15">
      <c r="M53" s="419"/>
      <c r="N53" s="348" t="s">
        <v>367</v>
      </c>
      <c r="O53" s="360" t="s">
        <v>373</v>
      </c>
      <c r="P53" s="353">
        <v>59.845559845559848</v>
      </c>
      <c r="Q53" s="351">
        <v>22.779922779922778</v>
      </c>
      <c r="R53" s="351">
        <v>5.7915057915057915</v>
      </c>
      <c r="S53" s="349">
        <v>31.274131274131271</v>
      </c>
    </row>
  </sheetData>
  <mergeCells count="4">
    <mergeCell ref="B30:D30"/>
    <mergeCell ref="B31:B32"/>
    <mergeCell ref="M52:M53"/>
    <mergeCell ref="N51:O51"/>
  </mergeCells>
  <phoneticPr fontId="7"/>
  <conditionalFormatting sqref="C31:C32 F28:I28">
    <cfRule type="cellIs" dxfId="157" priority="4" stopIfTrue="1" operator="equal">
      <formula>"."</formula>
    </cfRule>
  </conditionalFormatting>
  <conditionalFormatting sqref="J28">
    <cfRule type="cellIs" dxfId="156" priority="3" stopIfTrue="1" operator="equal">
      <formula>"."</formula>
    </cfRule>
  </conditionalFormatting>
  <conditionalFormatting sqref="K28">
    <cfRule type="cellIs" dxfId="155" priority="2" stopIfTrue="1" operator="equal">
      <formula>"."</formula>
    </cfRule>
  </conditionalFormatting>
  <conditionalFormatting sqref="N52:N53 P51:S51">
    <cfRule type="cellIs" dxfId="154"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S40"/>
  <sheetViews>
    <sheetView showGridLines="0" topLeftCell="A29" zoomScale="80" workbookViewId="0">
      <selection activeCell="C32" sqref="C32"/>
    </sheetView>
  </sheetViews>
  <sheetFormatPr defaultColWidth="5.25" defaultRowHeight="13.5" x14ac:dyDescent="0.15"/>
  <cols>
    <col min="1" max="2" width="7" customWidth="1"/>
    <col min="3" max="3" width="10.375" customWidth="1"/>
    <col min="4" max="14" width="8.5" customWidth="1"/>
    <col min="15" max="15" width="6.75" customWidth="1"/>
    <col min="16" max="17" width="5.25" customWidth="1"/>
    <col min="18" max="18" width="3.375" customWidth="1"/>
    <col min="19" max="19" width="7" customWidth="1"/>
    <col min="20" max="20" width="25.625" customWidth="1"/>
    <col min="21" max="21" width="5.375" customWidth="1"/>
  </cols>
  <sheetData>
    <row r="1" spans="2:19" s="1" customFormat="1" ht="21.75" customHeight="1" x14ac:dyDescent="0.15">
      <c r="B1" s="15"/>
      <c r="C1" s="16"/>
      <c r="D1" s="13"/>
      <c r="E1" s="4"/>
      <c r="F1" s="4"/>
      <c r="G1" s="4"/>
      <c r="H1" s="4"/>
      <c r="I1" s="4"/>
      <c r="J1" s="4"/>
      <c r="K1" s="4"/>
      <c r="L1" s="4"/>
      <c r="M1" s="4"/>
      <c r="N1" s="4"/>
      <c r="O1" s="4"/>
    </row>
    <row r="2" spans="2:19" s="1" customFormat="1" ht="15" customHeight="1" x14ac:dyDescent="0.15">
      <c r="B2" s="15"/>
      <c r="C2" s="16"/>
      <c r="D2" s="13"/>
      <c r="E2" s="4"/>
      <c r="F2" s="4"/>
      <c r="G2" s="4"/>
      <c r="H2" s="4"/>
      <c r="I2" s="4"/>
      <c r="J2" s="4"/>
      <c r="K2" s="4"/>
      <c r="L2" s="4"/>
      <c r="M2" s="4"/>
      <c r="N2" s="4"/>
      <c r="O2" s="4"/>
    </row>
    <row r="3" spans="2:19" s="1" customFormat="1" ht="15" customHeight="1" x14ac:dyDescent="0.15">
      <c r="B3" s="15"/>
      <c r="C3" s="16"/>
      <c r="D3" s="13"/>
      <c r="E3" s="4"/>
      <c r="F3" s="4"/>
      <c r="G3" s="4"/>
      <c r="H3" s="4"/>
      <c r="I3" s="4"/>
      <c r="J3" s="4"/>
      <c r="K3" s="4"/>
      <c r="L3" s="4"/>
      <c r="M3" s="4"/>
      <c r="N3" s="4"/>
      <c r="O3" s="4"/>
    </row>
    <row r="4" spans="2:19" s="1" customFormat="1" ht="15" customHeight="1" x14ac:dyDescent="0.15">
      <c r="B4" s="15"/>
      <c r="C4" s="16"/>
      <c r="D4" s="13"/>
      <c r="E4" s="4"/>
      <c r="F4" s="4"/>
      <c r="G4" s="4"/>
      <c r="H4" s="4"/>
      <c r="I4" s="4"/>
      <c r="J4" s="4"/>
      <c r="K4" s="4"/>
      <c r="L4" s="4"/>
      <c r="M4" s="4"/>
      <c r="N4" s="4"/>
      <c r="O4" s="4"/>
    </row>
    <row r="5" spans="2:19" s="1" customFormat="1" ht="15" customHeight="1" x14ac:dyDescent="0.15">
      <c r="B5" s="15"/>
      <c r="C5" s="16"/>
      <c r="D5" s="13"/>
      <c r="E5" s="4"/>
      <c r="F5" s="4"/>
      <c r="G5" s="4"/>
      <c r="H5" s="4"/>
      <c r="I5" s="4"/>
      <c r="J5" s="4"/>
      <c r="K5" s="4"/>
      <c r="L5" s="4"/>
      <c r="M5" s="4"/>
      <c r="N5" s="4"/>
      <c r="O5" s="4"/>
    </row>
    <row r="6" spans="2:19" s="1" customFormat="1" ht="15" customHeight="1" x14ac:dyDescent="0.15">
      <c r="B6" s="15"/>
      <c r="C6" s="16"/>
      <c r="D6" s="13"/>
      <c r="E6" s="4"/>
      <c r="F6" s="4"/>
      <c r="G6" s="4"/>
      <c r="H6" s="4"/>
      <c r="I6" s="4"/>
      <c r="J6" s="4"/>
      <c r="K6" s="4"/>
      <c r="L6" s="4"/>
      <c r="M6" s="4"/>
      <c r="N6" s="4"/>
      <c r="O6" s="4"/>
    </row>
    <row r="7" spans="2:19" s="1" customFormat="1" ht="15" customHeight="1" x14ac:dyDescent="0.15">
      <c r="B7" s="15"/>
      <c r="C7" s="16"/>
      <c r="D7" s="13"/>
      <c r="E7" s="4"/>
      <c r="F7" s="4"/>
      <c r="G7" s="4"/>
      <c r="H7" s="4"/>
      <c r="I7" s="4"/>
      <c r="J7" s="4"/>
      <c r="K7" s="4"/>
      <c r="L7" s="4"/>
      <c r="M7" s="4"/>
      <c r="N7" s="4"/>
      <c r="O7" s="4"/>
    </row>
    <row r="8" spans="2:19" s="1" customFormat="1" ht="15" customHeight="1" x14ac:dyDescent="0.15">
      <c r="B8" s="15"/>
      <c r="C8" s="16"/>
      <c r="D8" s="13"/>
      <c r="E8" s="4"/>
      <c r="F8" s="4"/>
      <c r="G8" s="4"/>
      <c r="H8" s="4"/>
      <c r="I8" s="4"/>
      <c r="J8" s="4"/>
      <c r="K8" s="4"/>
      <c r="L8" s="4"/>
      <c r="M8" s="4"/>
      <c r="N8" s="4"/>
      <c r="O8" s="4"/>
    </row>
    <row r="9" spans="2:19" s="1" customFormat="1" ht="15" hidden="1" customHeight="1" x14ac:dyDescent="0.15">
      <c r="B9" s="15"/>
      <c r="C9" s="16"/>
      <c r="D9" s="13"/>
      <c r="E9" s="4"/>
      <c r="F9" s="4"/>
      <c r="G9" s="4"/>
      <c r="H9" s="4"/>
      <c r="I9" s="4"/>
      <c r="J9" s="4"/>
      <c r="K9" s="4"/>
      <c r="L9" s="4"/>
      <c r="M9" s="4"/>
      <c r="N9" s="4"/>
      <c r="O9" s="4"/>
      <c r="R9" s="4"/>
      <c r="S9" s="4"/>
    </row>
    <row r="10" spans="2:19" s="1" customFormat="1" ht="15" hidden="1" customHeight="1" x14ac:dyDescent="0.15">
      <c r="B10" s="15"/>
      <c r="C10" s="16"/>
      <c r="D10" s="13"/>
      <c r="E10" s="4"/>
      <c r="F10" s="4"/>
      <c r="G10" s="4"/>
      <c r="H10" s="4"/>
      <c r="I10" s="4"/>
      <c r="J10" s="4"/>
      <c r="K10" s="4"/>
      <c r="L10" s="4"/>
      <c r="M10" s="4"/>
      <c r="N10" s="4"/>
      <c r="O10" s="4"/>
      <c r="R10" s="3"/>
      <c r="S10" s="3"/>
    </row>
    <row r="11" spans="2:19" s="1" customFormat="1" ht="15" hidden="1" customHeight="1" x14ac:dyDescent="0.15">
      <c r="B11" s="15"/>
      <c r="C11" s="16"/>
      <c r="D11" s="13"/>
      <c r="E11" s="4"/>
      <c r="F11" s="4"/>
      <c r="G11" s="4"/>
      <c r="H11" s="4"/>
      <c r="I11" s="4"/>
      <c r="J11" s="4"/>
      <c r="K11" s="4"/>
      <c r="L11" s="4"/>
      <c r="M11" s="4"/>
      <c r="N11" s="4"/>
      <c r="O11" s="4"/>
      <c r="R11" s="6"/>
    </row>
    <row r="12" spans="2:19" s="1" customFormat="1" ht="15" hidden="1" customHeight="1" x14ac:dyDescent="0.15">
      <c r="B12" s="15"/>
      <c r="C12" s="16"/>
      <c r="D12" s="13"/>
      <c r="E12" s="4"/>
      <c r="F12" s="4"/>
      <c r="G12" s="4"/>
      <c r="H12" s="4"/>
      <c r="I12" s="4"/>
      <c r="J12" s="4"/>
      <c r="K12" s="4"/>
      <c r="L12" s="4"/>
      <c r="M12" s="4"/>
      <c r="N12" s="4"/>
      <c r="O12" s="4"/>
      <c r="R12" s="6"/>
    </row>
    <row r="13" spans="2:19" s="1" customFormat="1" ht="15" hidden="1" customHeight="1" x14ac:dyDescent="0.15">
      <c r="B13" s="15"/>
      <c r="C13" s="16"/>
      <c r="D13" s="13"/>
      <c r="E13" s="4"/>
      <c r="F13" s="4"/>
      <c r="G13" s="4"/>
      <c r="H13" s="4"/>
      <c r="I13" s="4"/>
      <c r="J13" s="4"/>
      <c r="K13" s="4"/>
      <c r="L13" s="4"/>
      <c r="M13" s="4"/>
      <c r="N13" s="4"/>
      <c r="O13" s="4"/>
      <c r="R13" s="6"/>
    </row>
    <row r="14" spans="2:19" s="1" customFormat="1" ht="15" customHeight="1" x14ac:dyDescent="0.15">
      <c r="B14" s="15"/>
      <c r="C14" s="16"/>
      <c r="D14" s="13"/>
      <c r="E14" s="4"/>
      <c r="F14" s="4"/>
      <c r="G14" s="4"/>
      <c r="H14" s="4"/>
      <c r="I14" s="4"/>
      <c r="J14" s="4"/>
      <c r="K14" s="4"/>
      <c r="L14" s="4"/>
      <c r="M14" s="4"/>
      <c r="N14" s="4"/>
      <c r="O14" s="4"/>
    </row>
    <row r="15" spans="2:19" s="1" customFormat="1" ht="15" customHeight="1" x14ac:dyDescent="0.15">
      <c r="B15" s="15"/>
      <c r="C15" s="16"/>
      <c r="D15" s="13"/>
      <c r="E15" s="4"/>
      <c r="F15" s="4"/>
      <c r="G15" s="4"/>
      <c r="H15" s="4"/>
      <c r="I15" s="4"/>
      <c r="J15" s="4"/>
      <c r="K15" s="4"/>
      <c r="L15" s="4"/>
      <c r="M15" s="4"/>
      <c r="N15" s="4"/>
      <c r="O15" s="4"/>
    </row>
    <row r="16" spans="2:19" s="1" customFormat="1" ht="15" customHeight="1" x14ac:dyDescent="0.15">
      <c r="B16" s="15"/>
      <c r="C16" s="16"/>
      <c r="D16" s="13"/>
      <c r="E16" s="4"/>
      <c r="F16" s="4"/>
      <c r="G16" s="4"/>
      <c r="H16" s="4"/>
      <c r="I16" s="4"/>
      <c r="J16" s="4"/>
      <c r="K16" s="4"/>
      <c r="L16" s="4"/>
      <c r="M16" s="4"/>
      <c r="N16" s="4"/>
      <c r="O16" s="4"/>
    </row>
    <row r="17" spans="2:19" s="1" customFormat="1" ht="15" customHeight="1" x14ac:dyDescent="0.15">
      <c r="B17" s="15"/>
      <c r="C17" s="16"/>
      <c r="D17" s="13"/>
      <c r="E17" s="4"/>
      <c r="F17" s="4"/>
      <c r="G17" s="4"/>
      <c r="H17" s="4"/>
      <c r="I17" s="4"/>
      <c r="J17" s="4"/>
      <c r="K17" s="4"/>
      <c r="L17" s="4"/>
      <c r="M17" s="4"/>
      <c r="N17" s="4"/>
      <c r="O17" s="4"/>
    </row>
    <row r="18" spans="2:19" s="1" customFormat="1" ht="15" customHeight="1" x14ac:dyDescent="0.15">
      <c r="B18" s="15"/>
      <c r="C18" s="16"/>
      <c r="D18" s="13"/>
      <c r="E18" s="4"/>
      <c r="F18" s="4"/>
      <c r="G18" s="4"/>
      <c r="H18" s="4"/>
      <c r="I18" s="4"/>
      <c r="J18" s="4"/>
      <c r="K18" s="4"/>
      <c r="L18" s="4"/>
      <c r="M18" s="4"/>
      <c r="N18" s="4"/>
      <c r="O18" s="4"/>
    </row>
    <row r="19" spans="2:19" s="1" customFormat="1" ht="15" customHeight="1" x14ac:dyDescent="0.15">
      <c r="B19" s="15"/>
      <c r="C19" s="16"/>
      <c r="D19" s="13"/>
      <c r="E19" s="4"/>
      <c r="F19" s="4"/>
      <c r="G19" s="4"/>
      <c r="H19" s="4"/>
      <c r="I19" s="4"/>
      <c r="J19" s="4"/>
      <c r="K19" s="4"/>
      <c r="L19" s="4"/>
      <c r="M19" s="4"/>
      <c r="N19" s="4"/>
      <c r="O19" s="4"/>
    </row>
    <row r="20" spans="2:19" s="1" customFormat="1" ht="15" customHeight="1" x14ac:dyDescent="0.15">
      <c r="B20" s="15"/>
      <c r="C20" s="16"/>
      <c r="D20" s="13"/>
      <c r="E20" s="4"/>
      <c r="F20" s="4"/>
      <c r="G20" s="4"/>
      <c r="H20" s="4"/>
      <c r="I20" s="4"/>
      <c r="J20" s="4"/>
      <c r="K20" s="4"/>
      <c r="L20" s="4"/>
      <c r="M20" s="4"/>
      <c r="N20" s="4"/>
      <c r="O20" s="4"/>
    </row>
    <row r="21" spans="2:19" s="1" customFormat="1" ht="15" customHeight="1" x14ac:dyDescent="0.15">
      <c r="B21" s="15"/>
      <c r="C21" s="16"/>
      <c r="D21" s="13"/>
      <c r="E21" s="4"/>
      <c r="F21" s="4"/>
      <c r="G21" s="4"/>
      <c r="H21" s="4"/>
      <c r="I21" s="4"/>
      <c r="J21" s="4"/>
      <c r="K21" s="4"/>
      <c r="L21" s="4"/>
      <c r="M21" s="4"/>
      <c r="N21" s="4"/>
      <c r="O21" s="4"/>
    </row>
    <row r="22" spans="2:19" s="1" customFormat="1" ht="15" customHeight="1" x14ac:dyDescent="0.15">
      <c r="B22" s="15"/>
      <c r="C22" s="16"/>
      <c r="D22" s="13"/>
      <c r="E22" s="4"/>
      <c r="F22" s="4"/>
      <c r="G22" s="4"/>
      <c r="H22" s="4"/>
      <c r="I22" s="4"/>
      <c r="J22" s="4"/>
      <c r="K22" s="4"/>
      <c r="L22" s="4"/>
      <c r="M22" s="4"/>
      <c r="N22" s="4"/>
      <c r="O22" s="4"/>
    </row>
    <row r="23" spans="2:19" s="1" customFormat="1" ht="15" customHeight="1" x14ac:dyDescent="0.15">
      <c r="B23" s="15"/>
      <c r="C23" s="16"/>
      <c r="D23" s="13"/>
      <c r="E23" s="4"/>
      <c r="F23" s="4"/>
      <c r="G23" s="4"/>
      <c r="H23" s="4"/>
      <c r="I23" s="4"/>
      <c r="J23" s="4"/>
      <c r="K23" s="4"/>
      <c r="L23" s="4"/>
      <c r="M23" s="4"/>
      <c r="N23" s="4"/>
      <c r="O23" s="4"/>
    </row>
    <row r="24" spans="2:19" s="1" customFormat="1" ht="15" customHeight="1" x14ac:dyDescent="0.15">
      <c r="B24" s="15"/>
      <c r="C24" s="16"/>
      <c r="D24" s="13"/>
      <c r="E24" s="4"/>
      <c r="F24" s="4"/>
      <c r="G24" s="4"/>
      <c r="H24" s="4"/>
      <c r="I24" s="4"/>
      <c r="J24" s="4"/>
      <c r="K24" s="4"/>
      <c r="L24" s="4"/>
      <c r="M24" s="4"/>
      <c r="N24" s="4"/>
      <c r="O24" s="4"/>
    </row>
    <row r="25" spans="2:19" s="1" customFormat="1" ht="15" customHeight="1" x14ac:dyDescent="0.15">
      <c r="B25" s="15"/>
      <c r="C25" s="16"/>
      <c r="D25" s="13"/>
      <c r="E25" s="4"/>
      <c r="F25" s="4"/>
      <c r="G25" s="4"/>
      <c r="H25" s="4"/>
      <c r="I25" s="4"/>
      <c r="J25" s="4"/>
      <c r="K25" s="4"/>
      <c r="L25" s="4"/>
      <c r="M25" s="4"/>
      <c r="N25" s="4"/>
      <c r="O25" s="4"/>
    </row>
    <row r="26" spans="2:19" s="1" customFormat="1" ht="15" customHeight="1" x14ac:dyDescent="0.15">
      <c r="B26" s="15"/>
      <c r="C26" s="16"/>
      <c r="D26" s="13"/>
      <c r="E26" s="4"/>
      <c r="F26" s="4"/>
      <c r="G26" s="4"/>
      <c r="H26" s="4"/>
      <c r="I26" s="4"/>
      <c r="J26" s="4"/>
      <c r="K26" s="4"/>
      <c r="L26" s="4"/>
      <c r="M26" s="4"/>
      <c r="N26" s="4"/>
      <c r="O26" s="4"/>
    </row>
    <row r="27" spans="2:19" s="1" customFormat="1" ht="15" customHeight="1" x14ac:dyDescent="0.15">
      <c r="B27" s="20"/>
      <c r="C27" s="20"/>
      <c r="D27" s="34"/>
      <c r="E27" s="10"/>
      <c r="F27" s="10"/>
      <c r="G27" s="10"/>
      <c r="H27" s="10"/>
      <c r="I27" s="10"/>
      <c r="J27" s="10"/>
      <c r="K27" s="10"/>
      <c r="L27" s="10"/>
      <c r="M27" s="10"/>
      <c r="N27" s="10"/>
      <c r="O27" s="10"/>
    </row>
    <row r="28" spans="2:19" s="4" customFormat="1" ht="129.94999999999999" customHeight="1" x14ac:dyDescent="0.15">
      <c r="B28" s="20"/>
      <c r="C28" s="20"/>
      <c r="D28" s="21"/>
      <c r="E28" s="22" t="s">
        <v>37</v>
      </c>
      <c r="F28" s="23" t="s">
        <v>38</v>
      </c>
      <c r="G28" s="23" t="s">
        <v>39</v>
      </c>
      <c r="H28" s="23" t="s">
        <v>40</v>
      </c>
      <c r="I28" s="23" t="s">
        <v>41</v>
      </c>
      <c r="J28" s="23" t="s">
        <v>42</v>
      </c>
      <c r="K28" s="23" t="s">
        <v>43</v>
      </c>
      <c r="L28" s="23" t="s">
        <v>44</v>
      </c>
      <c r="M28" s="23" t="s">
        <v>45</v>
      </c>
      <c r="N28" s="23" t="s">
        <v>46</v>
      </c>
      <c r="O28" s="24" t="s">
        <v>47</v>
      </c>
      <c r="P28" s="17"/>
      <c r="Q28" s="17"/>
      <c r="R28" s="1"/>
      <c r="S28" s="1"/>
    </row>
    <row r="29" spans="2:19" s="3" customFormat="1" ht="20.100000000000001" customHeight="1" x14ac:dyDescent="0.15">
      <c r="B29" s="20"/>
      <c r="C29" s="20"/>
      <c r="D29" s="11" t="s">
        <v>0</v>
      </c>
      <c r="E29" s="25"/>
      <c r="F29" s="26"/>
      <c r="G29" s="26"/>
      <c r="H29" s="26"/>
      <c r="I29" s="26"/>
      <c r="J29" s="26"/>
      <c r="K29" s="26"/>
      <c r="L29" s="26"/>
      <c r="M29" s="26"/>
      <c r="N29" s="26"/>
      <c r="O29" s="27"/>
      <c r="R29" s="1"/>
      <c r="S29" s="1"/>
    </row>
    <row r="30" spans="2:19" s="1" customFormat="1" ht="22.5" customHeight="1" x14ac:dyDescent="0.15">
      <c r="B30" s="386" t="s">
        <v>2</v>
      </c>
      <c r="C30" s="387"/>
      <c r="D30" s="38">
        <v>495</v>
      </c>
      <c r="E30" s="35">
        <v>45.858585858585862</v>
      </c>
      <c r="F30" s="32">
        <v>9.4949494949494948</v>
      </c>
      <c r="G30" s="32">
        <v>4.0404040404040407</v>
      </c>
      <c r="H30" s="32">
        <v>10.707070707070706</v>
      </c>
      <c r="I30" s="32">
        <v>13.737373737373737</v>
      </c>
      <c r="J30" s="32">
        <v>6.8686868686868685</v>
      </c>
      <c r="K30" s="32">
        <v>31.313131313131315</v>
      </c>
      <c r="L30" s="32">
        <v>2.8282828282828283</v>
      </c>
      <c r="M30" s="32">
        <v>11.91919191919192</v>
      </c>
      <c r="N30" s="32">
        <v>0.60606060606060608</v>
      </c>
      <c r="O30" s="33">
        <v>33.333333333333329</v>
      </c>
      <c r="P30" s="16"/>
      <c r="Q30" s="16"/>
    </row>
    <row r="31" spans="2:19" s="1" customFormat="1" ht="22.5" customHeight="1" x14ac:dyDescent="0.15">
      <c r="B31" s="388" t="s">
        <v>3</v>
      </c>
      <c r="C31" s="42" t="s">
        <v>375</v>
      </c>
      <c r="D31" s="39">
        <v>236</v>
      </c>
      <c r="E31" s="164">
        <v>49.152542372881356</v>
      </c>
      <c r="F31" s="160">
        <v>8.4745762711864394</v>
      </c>
      <c r="G31" s="160">
        <v>3.8135593220338984</v>
      </c>
      <c r="H31" s="88">
        <v>13.559322033898304</v>
      </c>
      <c r="I31" s="160">
        <v>15.677966101694915</v>
      </c>
      <c r="J31" s="160">
        <v>8.898305084745763</v>
      </c>
      <c r="K31" s="160">
        <v>27.966101694915253</v>
      </c>
      <c r="L31" s="160">
        <v>2.9661016949152543</v>
      </c>
      <c r="M31" s="160">
        <v>11.864406779661017</v>
      </c>
      <c r="N31" s="160">
        <v>0.84745762711864403</v>
      </c>
      <c r="O31" s="161">
        <v>31.35593220338983</v>
      </c>
      <c r="P31" s="16"/>
      <c r="Q31" s="16"/>
    </row>
    <row r="32" spans="2:19" s="1" customFormat="1" ht="22.5" customHeight="1" x14ac:dyDescent="0.15">
      <c r="B32" s="389"/>
      <c r="C32" s="41" t="s">
        <v>379</v>
      </c>
      <c r="D32" s="40">
        <v>259</v>
      </c>
      <c r="E32" s="165">
        <v>42.857142857142854</v>
      </c>
      <c r="F32" s="162">
        <v>10.424710424710424</v>
      </c>
      <c r="G32" s="162">
        <v>4.2471042471042466</v>
      </c>
      <c r="H32" s="92">
        <v>8.1081081081081088</v>
      </c>
      <c r="I32" s="162">
        <v>11.969111969111969</v>
      </c>
      <c r="J32" s="162">
        <v>5.019305019305019</v>
      </c>
      <c r="K32" s="162">
        <v>34.362934362934361</v>
      </c>
      <c r="L32" s="162">
        <v>2.7027027027027026</v>
      </c>
      <c r="M32" s="162">
        <v>11.969111969111969</v>
      </c>
      <c r="N32" s="162">
        <v>0.38610038610038611</v>
      </c>
      <c r="O32" s="163">
        <v>35.135135135135137</v>
      </c>
      <c r="P32" s="16"/>
      <c r="Q32" s="16"/>
    </row>
    <row r="38" spans="3:14" ht="99.75" customHeight="1" x14ac:dyDescent="0.15">
      <c r="C38" s="176"/>
      <c r="D38" s="178" t="s">
        <v>37</v>
      </c>
      <c r="E38" s="178" t="s">
        <v>38</v>
      </c>
      <c r="F38" s="178" t="s">
        <v>39</v>
      </c>
      <c r="G38" s="178" t="s">
        <v>40</v>
      </c>
      <c r="H38" s="178" t="s">
        <v>41</v>
      </c>
      <c r="I38" s="178" t="s">
        <v>42</v>
      </c>
      <c r="J38" s="178" t="s">
        <v>43</v>
      </c>
      <c r="K38" s="178" t="s">
        <v>44</v>
      </c>
      <c r="L38" s="178" t="s">
        <v>45</v>
      </c>
      <c r="M38" s="178" t="s">
        <v>245</v>
      </c>
      <c r="N38" s="178" t="s">
        <v>47</v>
      </c>
    </row>
    <row r="39" spans="3:14" ht="32.25" customHeight="1" x14ac:dyDescent="0.15">
      <c r="C39" s="179" t="s">
        <v>264</v>
      </c>
      <c r="D39" s="177">
        <v>49.152542372881356</v>
      </c>
      <c r="E39" s="177">
        <v>8.4745762711864394</v>
      </c>
      <c r="F39" s="177">
        <v>3.8135593220338984</v>
      </c>
      <c r="G39" s="177">
        <v>13.559322033898304</v>
      </c>
      <c r="H39" s="177">
        <v>15.677966101694915</v>
      </c>
      <c r="I39" s="177">
        <v>8.898305084745763</v>
      </c>
      <c r="J39" s="177">
        <v>27.966101694915253</v>
      </c>
      <c r="K39" s="177">
        <v>2.9661016949152543</v>
      </c>
      <c r="L39" s="177">
        <v>11.864406779661017</v>
      </c>
      <c r="M39" s="177">
        <v>0.84745762711864403</v>
      </c>
      <c r="N39" s="177">
        <v>31.35593220338983</v>
      </c>
    </row>
    <row r="40" spans="3:14" ht="32.25" customHeight="1" x14ac:dyDescent="0.15">
      <c r="C40" s="179" t="s">
        <v>265</v>
      </c>
      <c r="D40" s="177">
        <v>42.857142857142854</v>
      </c>
      <c r="E40" s="177">
        <v>10.424710424710424</v>
      </c>
      <c r="F40" s="177">
        <v>4.2471042471042466</v>
      </c>
      <c r="G40" s="177">
        <v>8.1081081081081088</v>
      </c>
      <c r="H40" s="177">
        <v>11.969111969111969</v>
      </c>
      <c r="I40" s="177">
        <v>5.019305019305019</v>
      </c>
      <c r="J40" s="177">
        <v>34.362934362934361</v>
      </c>
      <c r="K40" s="177">
        <v>2.7027027027027026</v>
      </c>
      <c r="L40" s="177">
        <v>11.969111969111969</v>
      </c>
      <c r="M40" s="177">
        <v>0.38610038610038611</v>
      </c>
      <c r="N40" s="177">
        <v>35.135135135135137</v>
      </c>
    </row>
  </sheetData>
  <mergeCells count="2">
    <mergeCell ref="B30:C30"/>
    <mergeCell ref="B31:B32"/>
  </mergeCells>
  <phoneticPr fontId="7"/>
  <conditionalFormatting sqref="C31:C32 E28:O28">
    <cfRule type="cellIs" dxfId="153" priority="4" stopIfTrue="1" operator="equal">
      <formula>"."</formula>
    </cfRule>
  </conditionalFormatting>
  <conditionalFormatting sqref="P28">
    <cfRule type="cellIs" dxfId="152" priority="3" stopIfTrue="1" operator="equal">
      <formula>"."</formula>
    </cfRule>
  </conditionalFormatting>
  <conditionalFormatting sqref="Q28">
    <cfRule type="cellIs" dxfId="151" priority="2" stopIfTrue="1" operator="equal">
      <formula>"."</formula>
    </cfRule>
  </conditionalFormatting>
  <conditionalFormatting sqref="D38:N38">
    <cfRule type="cellIs" dxfId="150"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S32"/>
  <sheetViews>
    <sheetView showGridLines="0" topLeftCell="A20" zoomScale="80" workbookViewId="0">
      <selection activeCell="C32" sqref="C32"/>
    </sheetView>
  </sheetViews>
  <sheetFormatPr defaultColWidth="5.25" defaultRowHeight="13.5" x14ac:dyDescent="0.15"/>
  <cols>
    <col min="1" max="2" width="7" customWidth="1"/>
    <col min="3" max="3" width="25.625" customWidth="1"/>
    <col min="4" max="4" width="4.625" customWidth="1"/>
    <col min="5" max="5" width="5.375" customWidth="1"/>
    <col min="6" max="15" width="6.75" customWidth="1"/>
    <col min="16" max="17" width="5.25" customWidth="1"/>
    <col min="18" max="18" width="3.375" customWidth="1"/>
    <col min="19" max="19" width="7" customWidth="1"/>
    <col min="20" max="20" width="25.625" customWidth="1"/>
    <col min="21" max="21" width="5.375" customWidth="1"/>
  </cols>
  <sheetData>
    <row r="1" spans="2:19" s="1" customFormat="1" ht="21.75" customHeight="1" x14ac:dyDescent="0.15">
      <c r="B1" s="15"/>
      <c r="C1" s="16"/>
      <c r="D1" s="2"/>
      <c r="E1" s="13"/>
      <c r="F1" s="4"/>
      <c r="G1" s="4"/>
      <c r="H1" s="4"/>
      <c r="I1" s="4"/>
      <c r="J1" s="4"/>
      <c r="K1" s="4"/>
      <c r="L1" s="4"/>
      <c r="M1" s="4"/>
      <c r="N1" s="4"/>
      <c r="O1" s="4"/>
    </row>
    <row r="2" spans="2:19" s="1" customFormat="1" ht="15" customHeight="1" x14ac:dyDescent="0.15">
      <c r="B2" s="15"/>
      <c r="C2" s="16"/>
      <c r="D2" s="2"/>
      <c r="E2" s="13"/>
      <c r="F2" s="4"/>
      <c r="G2" s="4"/>
      <c r="H2" s="4"/>
      <c r="I2" s="4"/>
      <c r="J2" s="4"/>
      <c r="K2" s="4"/>
      <c r="L2" s="4"/>
      <c r="M2" s="4"/>
      <c r="N2" s="4"/>
      <c r="O2" s="4"/>
    </row>
    <row r="3" spans="2:19" s="1" customFormat="1" ht="15" customHeight="1" x14ac:dyDescent="0.15">
      <c r="B3" s="15"/>
      <c r="C3" s="16"/>
      <c r="D3" s="2"/>
      <c r="E3" s="13"/>
      <c r="F3" s="4"/>
      <c r="G3" s="4"/>
      <c r="H3" s="4"/>
      <c r="I3" s="4"/>
      <c r="J3" s="4"/>
      <c r="K3" s="4"/>
      <c r="L3" s="4"/>
      <c r="M3" s="4"/>
      <c r="N3" s="4"/>
      <c r="O3" s="4"/>
    </row>
    <row r="4" spans="2:19" s="1" customFormat="1" ht="15" customHeight="1" x14ac:dyDescent="0.15">
      <c r="B4" s="15"/>
      <c r="C4" s="16"/>
      <c r="D4" s="2"/>
      <c r="E4" s="13"/>
      <c r="F4" s="4"/>
      <c r="G4" s="4"/>
      <c r="H4" s="4"/>
      <c r="I4" s="4"/>
      <c r="J4" s="4"/>
      <c r="K4" s="4"/>
      <c r="L4" s="4"/>
      <c r="M4" s="4"/>
      <c r="N4" s="4"/>
      <c r="O4" s="4"/>
    </row>
    <row r="5" spans="2:19" s="1" customFormat="1" ht="15" customHeight="1" x14ac:dyDescent="0.15">
      <c r="B5" s="15"/>
      <c r="C5" s="16"/>
      <c r="D5" s="2"/>
      <c r="E5" s="13"/>
      <c r="F5" s="4"/>
      <c r="G5" s="4"/>
      <c r="H5" s="4"/>
      <c r="I5" s="4"/>
      <c r="J5" s="4"/>
      <c r="K5" s="4"/>
      <c r="L5" s="4"/>
      <c r="M5" s="4"/>
      <c r="N5" s="4"/>
      <c r="O5" s="4"/>
    </row>
    <row r="6" spans="2:19" s="1" customFormat="1" ht="15" customHeight="1" x14ac:dyDescent="0.15">
      <c r="B6" s="15"/>
      <c r="C6" s="16"/>
      <c r="D6" s="2"/>
      <c r="E6" s="13"/>
      <c r="F6" s="4"/>
      <c r="G6" s="4"/>
      <c r="H6" s="4"/>
      <c r="I6" s="4"/>
      <c r="J6" s="4"/>
      <c r="K6" s="4"/>
      <c r="L6" s="4"/>
      <c r="M6" s="4"/>
      <c r="N6" s="4"/>
      <c r="O6" s="4"/>
    </row>
    <row r="7" spans="2:19" s="1" customFormat="1" ht="15" customHeight="1" x14ac:dyDescent="0.15">
      <c r="B7" s="15"/>
      <c r="C7" s="16"/>
      <c r="D7" s="2"/>
      <c r="E7" s="13"/>
      <c r="F7" s="4"/>
      <c r="G7" s="4"/>
      <c r="H7" s="4"/>
      <c r="I7" s="4"/>
      <c r="J7" s="4"/>
      <c r="K7" s="4"/>
      <c r="L7" s="4"/>
      <c r="M7" s="4"/>
      <c r="N7" s="4"/>
      <c r="O7" s="4"/>
    </row>
    <row r="8" spans="2:19" s="1" customFormat="1" ht="15" customHeight="1" x14ac:dyDescent="0.15">
      <c r="B8" s="15"/>
      <c r="C8" s="16"/>
      <c r="D8" s="2"/>
      <c r="E8" s="13"/>
      <c r="F8" s="4"/>
      <c r="G8" s="4"/>
      <c r="H8" s="4"/>
      <c r="I8" s="4"/>
      <c r="J8" s="4"/>
      <c r="K8" s="4"/>
      <c r="L8" s="4"/>
      <c r="M8" s="4"/>
      <c r="N8" s="4"/>
      <c r="O8" s="4"/>
    </row>
    <row r="9" spans="2:19" s="1" customFormat="1" ht="15" customHeight="1" x14ac:dyDescent="0.15">
      <c r="B9" s="15"/>
      <c r="C9" s="16"/>
      <c r="D9" s="2"/>
      <c r="E9" s="13"/>
      <c r="F9" s="4"/>
      <c r="G9" s="4"/>
      <c r="H9" s="4"/>
      <c r="I9" s="4"/>
      <c r="J9" s="4"/>
      <c r="K9" s="4"/>
      <c r="L9" s="4"/>
      <c r="M9" s="4"/>
      <c r="N9" s="4"/>
      <c r="O9" s="4"/>
      <c r="R9" s="4"/>
      <c r="S9" s="4"/>
    </row>
    <row r="10" spans="2:19" s="1" customFormat="1" ht="15" customHeight="1" x14ac:dyDescent="0.15">
      <c r="B10" s="15"/>
      <c r="C10" s="16"/>
      <c r="D10" s="2"/>
      <c r="E10" s="13"/>
      <c r="F10" s="4"/>
      <c r="G10" s="4"/>
      <c r="H10" s="4"/>
      <c r="I10" s="4"/>
      <c r="J10" s="4"/>
      <c r="K10" s="4"/>
      <c r="L10" s="4"/>
      <c r="M10" s="4"/>
      <c r="N10" s="4"/>
      <c r="O10" s="4"/>
      <c r="R10" s="3"/>
      <c r="S10" s="3"/>
    </row>
    <row r="11" spans="2:19" s="1" customFormat="1" ht="15" customHeight="1" x14ac:dyDescent="0.15">
      <c r="B11" s="15"/>
      <c r="C11" s="16"/>
      <c r="D11" s="2"/>
      <c r="E11" s="13"/>
      <c r="F11" s="4"/>
      <c r="G11" s="4"/>
      <c r="H11" s="4"/>
      <c r="I11" s="4"/>
      <c r="J11" s="4"/>
      <c r="K11" s="4"/>
      <c r="L11" s="4"/>
      <c r="M11" s="4"/>
      <c r="N11" s="4"/>
      <c r="O11" s="4"/>
      <c r="R11" s="6"/>
    </row>
    <row r="12" spans="2:19" s="1" customFormat="1" ht="15" hidden="1" customHeight="1" x14ac:dyDescent="0.15">
      <c r="B12" s="15"/>
      <c r="C12" s="16"/>
      <c r="D12" s="2"/>
      <c r="E12" s="13"/>
      <c r="F12" s="4"/>
      <c r="G12" s="4"/>
      <c r="H12" s="4"/>
      <c r="I12" s="4"/>
      <c r="J12" s="4"/>
      <c r="K12" s="4"/>
      <c r="L12" s="4"/>
      <c r="M12" s="4"/>
      <c r="N12" s="4"/>
      <c r="O12" s="4"/>
      <c r="R12" s="6"/>
    </row>
    <row r="13" spans="2:19" s="1" customFormat="1" ht="15" hidden="1" customHeight="1" x14ac:dyDescent="0.15">
      <c r="B13" s="15"/>
      <c r="C13" s="16"/>
      <c r="D13" s="2"/>
      <c r="E13" s="13"/>
      <c r="F13" s="4"/>
      <c r="G13" s="4"/>
      <c r="H13" s="4"/>
      <c r="I13" s="4"/>
      <c r="J13" s="4"/>
      <c r="K13" s="4"/>
      <c r="L13" s="4"/>
      <c r="M13" s="4"/>
      <c r="N13" s="4"/>
      <c r="O13" s="4"/>
      <c r="R13" s="6"/>
    </row>
    <row r="14" spans="2:19" s="1" customFormat="1" ht="15" customHeight="1" x14ac:dyDescent="0.15">
      <c r="B14" s="15"/>
      <c r="C14" s="16"/>
      <c r="D14" s="2"/>
      <c r="E14" s="13"/>
      <c r="F14" s="4"/>
      <c r="G14" s="4"/>
      <c r="H14" s="4"/>
      <c r="I14" s="4"/>
      <c r="J14" s="4"/>
      <c r="K14" s="4"/>
      <c r="L14" s="4"/>
      <c r="M14" s="4"/>
      <c r="N14" s="4"/>
      <c r="O14" s="4"/>
    </row>
    <row r="15" spans="2:19" s="1" customFormat="1" ht="15" customHeight="1" x14ac:dyDescent="0.15">
      <c r="B15" s="15"/>
      <c r="C15" s="16"/>
      <c r="D15" s="2"/>
      <c r="E15" s="13"/>
      <c r="F15" s="4"/>
      <c r="G15" s="4"/>
      <c r="H15" s="4"/>
      <c r="I15" s="4"/>
      <c r="J15" s="4"/>
      <c r="K15" s="4"/>
      <c r="L15" s="4"/>
      <c r="M15" s="4"/>
      <c r="N15" s="4"/>
      <c r="O15" s="4"/>
    </row>
    <row r="16" spans="2:19" s="1" customFormat="1" ht="15" customHeight="1" x14ac:dyDescent="0.15">
      <c r="B16" s="15"/>
      <c r="C16" s="16"/>
      <c r="D16" s="2"/>
      <c r="E16" s="13"/>
      <c r="F16" s="4"/>
      <c r="G16" s="4"/>
      <c r="H16" s="4"/>
      <c r="I16" s="4"/>
      <c r="J16" s="4"/>
      <c r="K16" s="4"/>
      <c r="L16" s="4"/>
      <c r="M16" s="4"/>
      <c r="N16" s="4"/>
      <c r="O16" s="4"/>
    </row>
    <row r="17" spans="2:19" s="1" customFormat="1" ht="15" customHeight="1" x14ac:dyDescent="0.15">
      <c r="B17" s="15"/>
      <c r="C17" s="16"/>
      <c r="D17" s="2"/>
      <c r="E17" s="13"/>
      <c r="F17" s="4"/>
      <c r="G17" s="4"/>
      <c r="H17" s="4"/>
      <c r="I17" s="4"/>
      <c r="J17" s="4"/>
      <c r="K17" s="4"/>
      <c r="L17" s="4"/>
      <c r="M17" s="4"/>
      <c r="N17" s="4"/>
      <c r="O17" s="4"/>
    </row>
    <row r="18" spans="2:19" s="1" customFormat="1" ht="15" customHeight="1" x14ac:dyDescent="0.15">
      <c r="B18" s="15"/>
      <c r="C18" s="16"/>
      <c r="D18" s="2"/>
      <c r="E18" s="13"/>
      <c r="F18" s="4"/>
      <c r="G18" s="4"/>
      <c r="H18" s="4"/>
      <c r="I18" s="4"/>
      <c r="J18" s="4"/>
      <c r="K18" s="4"/>
      <c r="L18" s="4"/>
      <c r="M18" s="4"/>
      <c r="N18" s="4"/>
      <c r="O18" s="4"/>
    </row>
    <row r="19" spans="2:19" s="1" customFormat="1" ht="15" customHeight="1" x14ac:dyDescent="0.15">
      <c r="B19" s="15"/>
      <c r="C19" s="16"/>
      <c r="D19" s="2"/>
      <c r="E19" s="13"/>
      <c r="F19" s="4"/>
      <c r="G19" s="4"/>
      <c r="H19" s="4"/>
      <c r="I19" s="4"/>
      <c r="J19" s="4"/>
      <c r="K19" s="4"/>
      <c r="L19" s="4"/>
      <c r="M19" s="4"/>
      <c r="N19" s="4"/>
      <c r="O19" s="4"/>
    </row>
    <row r="20" spans="2:19" s="1" customFormat="1" ht="15" customHeight="1" x14ac:dyDescent="0.15">
      <c r="B20" s="15"/>
      <c r="C20" s="16"/>
      <c r="D20" s="2"/>
      <c r="E20" s="13"/>
      <c r="F20" s="4"/>
      <c r="G20" s="4"/>
      <c r="H20" s="4"/>
      <c r="I20" s="4"/>
      <c r="J20" s="4"/>
      <c r="K20" s="4"/>
      <c r="L20" s="4"/>
      <c r="M20" s="4"/>
      <c r="N20" s="4"/>
      <c r="O20" s="4"/>
    </row>
    <row r="21" spans="2:19" s="1" customFormat="1" ht="15" customHeight="1" x14ac:dyDescent="0.15">
      <c r="B21" s="15"/>
      <c r="C21" s="16"/>
      <c r="D21" s="2"/>
      <c r="E21" s="13"/>
      <c r="F21" s="4"/>
      <c r="G21" s="4"/>
      <c r="H21" s="4"/>
      <c r="I21" s="4"/>
      <c r="J21" s="4"/>
      <c r="K21" s="4"/>
      <c r="L21" s="4"/>
      <c r="M21" s="4"/>
      <c r="N21" s="4"/>
      <c r="O21" s="4"/>
    </row>
    <row r="22" spans="2:19" s="1" customFormat="1" ht="15" customHeight="1" x14ac:dyDescent="0.15">
      <c r="B22" s="15"/>
      <c r="C22" s="16"/>
      <c r="D22" s="2"/>
      <c r="E22" s="13"/>
      <c r="F22" s="4"/>
      <c r="G22" s="4"/>
      <c r="H22" s="4"/>
      <c r="I22" s="4"/>
      <c r="J22" s="4"/>
      <c r="K22" s="4"/>
      <c r="L22" s="4"/>
      <c r="M22" s="4"/>
      <c r="N22" s="4"/>
      <c r="O22" s="4"/>
    </row>
    <row r="23" spans="2:19" s="1" customFormat="1" ht="15" customHeight="1" x14ac:dyDescent="0.15">
      <c r="B23" s="15"/>
      <c r="C23" s="16"/>
      <c r="D23" s="2"/>
      <c r="E23" s="13"/>
      <c r="F23" s="4"/>
      <c r="G23" s="4"/>
      <c r="H23" s="4"/>
      <c r="I23" s="4"/>
      <c r="J23" s="4"/>
      <c r="K23" s="4"/>
      <c r="L23" s="4"/>
      <c r="M23" s="4"/>
      <c r="N23" s="4"/>
      <c r="O23" s="4"/>
    </row>
    <row r="24" spans="2:19" s="1" customFormat="1" ht="15" customHeight="1" x14ac:dyDescent="0.15">
      <c r="B24" s="15"/>
      <c r="C24" s="16"/>
      <c r="D24" s="2"/>
      <c r="E24" s="13"/>
      <c r="F24" s="4"/>
      <c r="G24" s="4"/>
      <c r="H24" s="4"/>
      <c r="I24" s="4"/>
      <c r="J24" s="4"/>
      <c r="K24" s="4"/>
      <c r="L24" s="4"/>
      <c r="M24" s="4"/>
      <c r="N24" s="4"/>
      <c r="O24" s="4"/>
    </row>
    <row r="25" spans="2:19" s="1" customFormat="1" ht="15" customHeight="1" x14ac:dyDescent="0.15">
      <c r="B25" s="15"/>
      <c r="C25" s="16"/>
      <c r="D25" s="2"/>
      <c r="E25" s="13"/>
      <c r="F25" s="4"/>
      <c r="G25" s="4"/>
      <c r="H25" s="4"/>
      <c r="I25" s="4"/>
      <c r="J25" s="4"/>
      <c r="K25" s="4"/>
      <c r="L25" s="4"/>
      <c r="M25" s="4"/>
      <c r="N25" s="4"/>
      <c r="O25" s="4"/>
    </row>
    <row r="26" spans="2:19" s="1" customFormat="1" ht="15" customHeight="1" x14ac:dyDescent="0.15">
      <c r="B26" s="15"/>
      <c r="C26" s="16"/>
      <c r="D26" s="2"/>
      <c r="E26" s="13"/>
      <c r="F26" s="4"/>
      <c r="G26" s="4"/>
      <c r="H26" s="4"/>
      <c r="I26" s="4"/>
      <c r="J26" s="4"/>
      <c r="K26" s="4"/>
      <c r="L26" s="4"/>
      <c r="M26" s="4"/>
      <c r="N26" s="4"/>
      <c r="O26" s="4"/>
    </row>
    <row r="27" spans="2:19" s="1" customFormat="1" ht="15" customHeight="1" x14ac:dyDescent="0.15">
      <c r="B27" s="20"/>
      <c r="C27" s="20"/>
      <c r="D27" s="45"/>
      <c r="E27" s="34"/>
      <c r="F27" s="10"/>
      <c r="G27" s="10"/>
      <c r="H27" s="10"/>
      <c r="I27" s="10"/>
      <c r="J27" s="10"/>
      <c r="K27" s="10"/>
      <c r="L27" s="10"/>
      <c r="M27" s="10"/>
      <c r="N27" s="10"/>
      <c r="O27" s="10"/>
    </row>
    <row r="28" spans="2:19" s="4" customFormat="1" ht="129.94999999999999" customHeight="1" x14ac:dyDescent="0.15">
      <c r="B28" s="20"/>
      <c r="C28" s="20"/>
      <c r="D28" s="45"/>
      <c r="E28" s="21"/>
      <c r="F28" s="22" t="s">
        <v>48</v>
      </c>
      <c r="G28" s="23" t="s">
        <v>49</v>
      </c>
      <c r="H28" s="23" t="s">
        <v>50</v>
      </c>
      <c r="I28" s="23" t="s">
        <v>51</v>
      </c>
      <c r="J28" s="23" t="s">
        <v>52</v>
      </c>
      <c r="K28" s="23" t="s">
        <v>53</v>
      </c>
      <c r="L28" s="23" t="s">
        <v>54</v>
      </c>
      <c r="M28" s="23" t="s">
        <v>55</v>
      </c>
      <c r="N28" s="23" t="s">
        <v>56</v>
      </c>
      <c r="O28" s="24" t="s">
        <v>5</v>
      </c>
      <c r="P28" s="17"/>
      <c r="Q28" s="17"/>
      <c r="R28" s="1"/>
      <c r="S28" s="1"/>
    </row>
    <row r="29" spans="2:19" s="3" customFormat="1" ht="20.100000000000001" customHeight="1" x14ac:dyDescent="0.15">
      <c r="B29" s="20"/>
      <c r="C29" s="20"/>
      <c r="D29" s="45"/>
      <c r="E29" s="11" t="s">
        <v>0</v>
      </c>
      <c r="F29" s="25"/>
      <c r="G29" s="26"/>
      <c r="H29" s="26"/>
      <c r="I29" s="26"/>
      <c r="J29" s="26"/>
      <c r="K29" s="26"/>
      <c r="L29" s="26"/>
      <c r="M29" s="26"/>
      <c r="N29" s="26"/>
      <c r="O29" s="27"/>
      <c r="R29" s="1"/>
      <c r="S29" s="1"/>
    </row>
    <row r="30" spans="2:19" s="1" customFormat="1" ht="22.5" customHeight="1" x14ac:dyDescent="0.15">
      <c r="B30" s="386" t="s">
        <v>2</v>
      </c>
      <c r="C30" s="387"/>
      <c r="D30" s="387"/>
      <c r="E30" s="38">
        <v>495</v>
      </c>
      <c r="F30" s="35">
        <v>53.939393939393945</v>
      </c>
      <c r="G30" s="32">
        <v>9.8989898989898997</v>
      </c>
      <c r="H30" s="32">
        <v>11.313131313131313</v>
      </c>
      <c r="I30" s="32">
        <v>11.717171717171718</v>
      </c>
      <c r="J30" s="32">
        <v>40</v>
      </c>
      <c r="K30" s="32">
        <v>25.858585858585858</v>
      </c>
      <c r="L30" s="32">
        <v>30.909090909090907</v>
      </c>
      <c r="M30" s="32">
        <v>14.949494949494948</v>
      </c>
      <c r="N30" s="32">
        <v>3.0303030303030303</v>
      </c>
      <c r="O30" s="33">
        <v>0.80808080808080807</v>
      </c>
      <c r="P30" s="16"/>
      <c r="Q30" s="16"/>
    </row>
    <row r="31" spans="2:19" s="1" customFormat="1" ht="22.5" customHeight="1" x14ac:dyDescent="0.15">
      <c r="B31" s="388" t="s">
        <v>3</v>
      </c>
      <c r="C31" s="42" t="s">
        <v>375</v>
      </c>
      <c r="D31" s="43"/>
      <c r="E31" s="39">
        <v>236</v>
      </c>
      <c r="F31" s="36">
        <v>55.508474576271183</v>
      </c>
      <c r="G31" s="63">
        <v>14.40677966101695</v>
      </c>
      <c r="H31" s="49">
        <v>6.3559322033898304</v>
      </c>
      <c r="I31" s="85">
        <v>15.254237288135593</v>
      </c>
      <c r="J31" s="28">
        <v>41.949152542372879</v>
      </c>
      <c r="K31" s="28">
        <v>25.847457627118644</v>
      </c>
      <c r="L31" s="28">
        <v>29.66101694915254</v>
      </c>
      <c r="M31" s="59">
        <v>8.0508474576271176</v>
      </c>
      <c r="N31" s="28">
        <v>2.5423728813559325</v>
      </c>
      <c r="O31" s="29">
        <v>0</v>
      </c>
      <c r="P31" s="16"/>
      <c r="Q31" s="16"/>
    </row>
    <row r="32" spans="2:19" s="1" customFormat="1" ht="22.5" customHeight="1" x14ac:dyDescent="0.15">
      <c r="B32" s="389"/>
      <c r="C32" s="41" t="s">
        <v>379</v>
      </c>
      <c r="D32" s="44"/>
      <c r="E32" s="40">
        <v>259</v>
      </c>
      <c r="F32" s="37">
        <v>52.509652509652504</v>
      </c>
      <c r="G32" s="66">
        <v>5.7915057915057915</v>
      </c>
      <c r="H32" s="48">
        <v>15.83011583011583</v>
      </c>
      <c r="I32" s="86">
        <v>8.4942084942084932</v>
      </c>
      <c r="J32" s="30">
        <v>38.223938223938227</v>
      </c>
      <c r="K32" s="30">
        <v>25.868725868725868</v>
      </c>
      <c r="L32" s="30">
        <v>32.046332046332047</v>
      </c>
      <c r="M32" s="54">
        <v>21.235521235521233</v>
      </c>
      <c r="N32" s="30">
        <v>3.4749034749034751</v>
      </c>
      <c r="O32" s="31">
        <v>1.5444015444015444</v>
      </c>
      <c r="P32" s="16"/>
      <c r="Q32" s="16"/>
    </row>
  </sheetData>
  <mergeCells count="2">
    <mergeCell ref="B30:D30"/>
    <mergeCell ref="B31:B32"/>
  </mergeCells>
  <phoneticPr fontId="7"/>
  <conditionalFormatting sqref="C31:C32 F28:O28">
    <cfRule type="cellIs" dxfId="149" priority="3" stopIfTrue="1" operator="equal">
      <formula>"."</formula>
    </cfRule>
  </conditionalFormatting>
  <conditionalFormatting sqref="P28">
    <cfRule type="cellIs" dxfId="148" priority="2" stopIfTrue="1" operator="equal">
      <formula>"."</formula>
    </cfRule>
  </conditionalFormatting>
  <conditionalFormatting sqref="Q28">
    <cfRule type="cellIs" dxfId="147"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S32"/>
  <sheetViews>
    <sheetView showGridLines="0" topLeftCell="A23" zoomScale="80" workbookViewId="0">
      <selection activeCell="C32" sqref="C32"/>
    </sheetView>
  </sheetViews>
  <sheetFormatPr defaultColWidth="5.25" defaultRowHeight="13.5" x14ac:dyDescent="0.15"/>
  <cols>
    <col min="1" max="2" width="7" customWidth="1"/>
    <col min="3" max="3" width="25.625" customWidth="1"/>
    <col min="4" max="4" width="4.625" customWidth="1"/>
    <col min="5" max="5" width="5.375" customWidth="1"/>
    <col min="6" max="15" width="6.75" customWidth="1"/>
    <col min="16" max="17" width="5.25" customWidth="1"/>
    <col min="18" max="18" width="3.375" customWidth="1"/>
    <col min="19" max="19" width="7" customWidth="1"/>
    <col min="20" max="20" width="25.625" customWidth="1"/>
    <col min="21" max="21" width="5.375" customWidth="1"/>
  </cols>
  <sheetData>
    <row r="1" spans="2:19" s="1" customFormat="1" ht="21.75" customHeight="1" x14ac:dyDescent="0.15">
      <c r="B1" s="15"/>
      <c r="C1" s="16"/>
      <c r="D1" s="2"/>
      <c r="E1" s="13"/>
      <c r="F1" s="4"/>
      <c r="G1" s="4"/>
      <c r="H1" s="4"/>
      <c r="I1" s="4"/>
      <c r="J1" s="4"/>
      <c r="K1" s="4"/>
      <c r="L1" s="4"/>
      <c r="M1" s="4"/>
      <c r="N1" s="4"/>
      <c r="O1" s="4"/>
    </row>
    <row r="2" spans="2:19" s="1" customFormat="1" ht="15" customHeight="1" x14ac:dyDescent="0.15">
      <c r="B2" s="15"/>
      <c r="C2" s="16"/>
      <c r="D2" s="2"/>
      <c r="E2" s="13"/>
      <c r="F2" s="4"/>
      <c r="G2" s="4"/>
      <c r="H2" s="4"/>
      <c r="I2" s="4"/>
      <c r="J2" s="4"/>
      <c r="K2" s="4"/>
      <c r="L2" s="4"/>
      <c r="M2" s="4"/>
      <c r="N2" s="4"/>
      <c r="O2" s="4"/>
    </row>
    <row r="3" spans="2:19" s="1" customFormat="1" ht="15" customHeight="1" x14ac:dyDescent="0.15">
      <c r="B3" s="15"/>
      <c r="C3" s="16"/>
      <c r="D3" s="2"/>
      <c r="E3" s="13"/>
      <c r="F3" s="4"/>
      <c r="G3" s="4"/>
      <c r="H3" s="4"/>
      <c r="I3" s="4"/>
      <c r="J3" s="4"/>
      <c r="K3" s="4"/>
      <c r="L3" s="4"/>
      <c r="M3" s="4"/>
      <c r="N3" s="4"/>
      <c r="O3" s="4"/>
    </row>
    <row r="4" spans="2:19" s="1" customFormat="1" ht="15" customHeight="1" x14ac:dyDescent="0.15">
      <c r="B4" s="15"/>
      <c r="C4" s="16"/>
      <c r="D4" s="2"/>
      <c r="E4" s="13"/>
      <c r="F4" s="4"/>
      <c r="G4" s="4"/>
      <c r="H4" s="4"/>
      <c r="I4" s="4"/>
      <c r="J4" s="4"/>
      <c r="K4" s="4"/>
      <c r="L4" s="4"/>
      <c r="M4" s="4"/>
      <c r="N4" s="4"/>
      <c r="O4" s="4"/>
    </row>
    <row r="5" spans="2:19" s="1" customFormat="1" ht="15" customHeight="1" x14ac:dyDescent="0.15">
      <c r="B5" s="15"/>
      <c r="C5" s="16"/>
      <c r="D5" s="2"/>
      <c r="E5" s="13"/>
      <c r="F5" s="4"/>
      <c r="G5" s="4"/>
      <c r="H5" s="4"/>
      <c r="I5" s="4"/>
      <c r="J5" s="4"/>
      <c r="K5" s="4"/>
      <c r="L5" s="4"/>
      <c r="M5" s="4"/>
      <c r="N5" s="4"/>
      <c r="O5" s="4"/>
    </row>
    <row r="6" spans="2:19" s="1" customFormat="1" ht="15" customHeight="1" x14ac:dyDescent="0.15">
      <c r="B6" s="15"/>
      <c r="C6" s="16"/>
      <c r="D6" s="2"/>
      <c r="E6" s="13"/>
      <c r="F6" s="4"/>
      <c r="G6" s="4"/>
      <c r="H6" s="4"/>
      <c r="I6" s="4"/>
      <c r="J6" s="4"/>
      <c r="K6" s="4"/>
      <c r="L6" s="4"/>
      <c r="M6" s="4"/>
      <c r="N6" s="4"/>
      <c r="O6" s="4"/>
    </row>
    <row r="7" spans="2:19" s="1" customFormat="1" ht="15" customHeight="1" x14ac:dyDescent="0.15">
      <c r="B7" s="15"/>
      <c r="C7" s="16"/>
      <c r="D7" s="2"/>
      <c r="E7" s="13"/>
      <c r="F7" s="4"/>
      <c r="G7" s="4"/>
      <c r="H7" s="4"/>
      <c r="I7" s="4"/>
      <c r="J7" s="4"/>
      <c r="K7" s="4"/>
      <c r="L7" s="4"/>
      <c r="M7" s="4"/>
      <c r="N7" s="4"/>
      <c r="O7" s="4"/>
    </row>
    <row r="8" spans="2:19" s="1" customFormat="1" ht="15" customHeight="1" x14ac:dyDescent="0.15">
      <c r="B8" s="15"/>
      <c r="C8" s="16"/>
      <c r="D8" s="2"/>
      <c r="E8" s="13"/>
      <c r="F8" s="4"/>
      <c r="G8" s="4"/>
      <c r="H8" s="4"/>
      <c r="I8" s="4"/>
      <c r="J8" s="4"/>
      <c r="K8" s="4"/>
      <c r="L8" s="4"/>
      <c r="M8" s="4"/>
      <c r="N8" s="4"/>
      <c r="O8" s="4"/>
    </row>
    <row r="9" spans="2:19" s="1" customFormat="1" ht="15" customHeight="1" x14ac:dyDescent="0.15">
      <c r="B9" s="15"/>
      <c r="C9" s="16"/>
      <c r="D9" s="2"/>
      <c r="E9" s="13"/>
      <c r="F9" s="4"/>
      <c r="G9" s="4"/>
      <c r="H9" s="4"/>
      <c r="I9" s="4"/>
      <c r="J9" s="4"/>
      <c r="K9" s="4"/>
      <c r="L9" s="4"/>
      <c r="M9" s="4"/>
      <c r="N9" s="4"/>
      <c r="O9" s="4"/>
      <c r="R9" s="4"/>
      <c r="S9" s="4"/>
    </row>
    <row r="10" spans="2:19" s="1" customFormat="1" ht="15" customHeight="1" x14ac:dyDescent="0.15">
      <c r="B10" s="15"/>
      <c r="C10" s="16"/>
      <c r="D10" s="2"/>
      <c r="E10" s="13"/>
      <c r="F10" s="4"/>
      <c r="G10" s="4"/>
      <c r="H10" s="4"/>
      <c r="I10" s="4"/>
      <c r="J10" s="4"/>
      <c r="K10" s="4"/>
      <c r="L10" s="4"/>
      <c r="M10" s="4"/>
      <c r="N10" s="4"/>
      <c r="O10" s="4"/>
      <c r="R10" s="3"/>
      <c r="S10" s="3"/>
    </row>
    <row r="11" spans="2:19" s="1" customFormat="1" ht="15" customHeight="1" x14ac:dyDescent="0.15">
      <c r="B11" s="15"/>
      <c r="C11" s="16"/>
      <c r="D11" s="2"/>
      <c r="E11" s="13"/>
      <c r="F11" s="4"/>
      <c r="G11" s="4"/>
      <c r="H11" s="4"/>
      <c r="I11" s="4"/>
      <c r="J11" s="4"/>
      <c r="K11" s="4"/>
      <c r="L11" s="4"/>
      <c r="M11" s="4"/>
      <c r="N11" s="4"/>
      <c r="O11" s="4"/>
      <c r="R11" s="6"/>
    </row>
    <row r="12" spans="2:19" s="1" customFormat="1" ht="15" hidden="1" customHeight="1" x14ac:dyDescent="0.15">
      <c r="B12" s="15"/>
      <c r="C12" s="16"/>
      <c r="D12" s="2"/>
      <c r="E12" s="13"/>
      <c r="F12" s="4"/>
      <c r="G12" s="4"/>
      <c r="H12" s="4"/>
      <c r="I12" s="4"/>
      <c r="J12" s="4"/>
      <c r="K12" s="4"/>
      <c r="L12" s="4"/>
      <c r="M12" s="4"/>
      <c r="N12" s="4"/>
      <c r="O12" s="4"/>
      <c r="R12" s="6"/>
    </row>
    <row r="13" spans="2:19" s="1" customFormat="1" ht="15" hidden="1" customHeight="1" x14ac:dyDescent="0.15">
      <c r="B13" s="15"/>
      <c r="C13" s="16"/>
      <c r="D13" s="2"/>
      <c r="E13" s="13"/>
      <c r="F13" s="4"/>
      <c r="G13" s="4"/>
      <c r="H13" s="4"/>
      <c r="I13" s="4"/>
      <c r="J13" s="4"/>
      <c r="K13" s="4"/>
      <c r="L13" s="4"/>
      <c r="M13" s="4"/>
      <c r="N13" s="4"/>
      <c r="O13" s="4"/>
      <c r="R13" s="6"/>
    </row>
    <row r="14" spans="2:19" s="1" customFormat="1" ht="15" customHeight="1" x14ac:dyDescent="0.15">
      <c r="B14" s="15"/>
      <c r="C14" s="16"/>
      <c r="D14" s="2"/>
      <c r="E14" s="13"/>
      <c r="F14" s="4"/>
      <c r="G14" s="4"/>
      <c r="H14" s="4"/>
      <c r="I14" s="4"/>
      <c r="J14" s="4"/>
      <c r="K14" s="4"/>
      <c r="L14" s="4"/>
      <c r="M14" s="4"/>
      <c r="N14" s="4"/>
      <c r="O14" s="4"/>
    </row>
    <row r="15" spans="2:19" s="1" customFormat="1" ht="15" customHeight="1" x14ac:dyDescent="0.15">
      <c r="B15" s="15"/>
      <c r="C15" s="16"/>
      <c r="D15" s="2"/>
      <c r="E15" s="13"/>
      <c r="F15" s="4"/>
      <c r="G15" s="4"/>
      <c r="H15" s="4"/>
      <c r="I15" s="4"/>
      <c r="J15" s="4"/>
      <c r="K15" s="4"/>
      <c r="L15" s="4"/>
      <c r="M15" s="4"/>
      <c r="N15" s="4"/>
      <c r="O15" s="4"/>
    </row>
    <row r="16" spans="2:19" s="1" customFormat="1" ht="15" customHeight="1" x14ac:dyDescent="0.15">
      <c r="B16" s="15"/>
      <c r="C16" s="16"/>
      <c r="D16" s="2"/>
      <c r="E16" s="13"/>
      <c r="F16" s="4"/>
      <c r="G16" s="4"/>
      <c r="H16" s="4"/>
      <c r="I16" s="4"/>
      <c r="J16" s="4"/>
      <c r="K16" s="4"/>
      <c r="L16" s="4"/>
      <c r="M16" s="4"/>
      <c r="N16" s="4"/>
      <c r="O16" s="4"/>
    </row>
    <row r="17" spans="2:19" s="1" customFormat="1" ht="15" customHeight="1" x14ac:dyDescent="0.15">
      <c r="B17" s="15"/>
      <c r="C17" s="16"/>
      <c r="D17" s="2"/>
      <c r="E17" s="13"/>
      <c r="F17" s="4"/>
      <c r="G17" s="4"/>
      <c r="H17" s="4"/>
      <c r="I17" s="4"/>
      <c r="J17" s="4"/>
      <c r="K17" s="4"/>
      <c r="L17" s="4"/>
      <c r="M17" s="4"/>
      <c r="N17" s="4"/>
      <c r="O17" s="4"/>
    </row>
    <row r="18" spans="2:19" s="1" customFormat="1" ht="15" customHeight="1" x14ac:dyDescent="0.15">
      <c r="B18" s="15"/>
      <c r="C18" s="16"/>
      <c r="D18" s="2"/>
      <c r="E18" s="13"/>
      <c r="F18" s="4"/>
      <c r="G18" s="4"/>
      <c r="H18" s="4"/>
      <c r="I18" s="4"/>
      <c r="J18" s="4"/>
      <c r="K18" s="4"/>
      <c r="L18" s="4"/>
      <c r="M18" s="4"/>
      <c r="N18" s="4"/>
      <c r="O18" s="4"/>
    </row>
    <row r="19" spans="2:19" s="1" customFormat="1" ht="15" customHeight="1" x14ac:dyDescent="0.15">
      <c r="B19" s="15"/>
      <c r="C19" s="16"/>
      <c r="D19" s="2"/>
      <c r="E19" s="13"/>
      <c r="F19" s="4"/>
      <c r="G19" s="4"/>
      <c r="H19" s="4"/>
      <c r="I19" s="4"/>
      <c r="J19" s="4"/>
      <c r="K19" s="4"/>
      <c r="L19" s="4"/>
      <c r="M19" s="4"/>
      <c r="N19" s="4"/>
      <c r="O19" s="4"/>
    </row>
    <row r="20" spans="2:19" s="1" customFormat="1" ht="15" customHeight="1" x14ac:dyDescent="0.15">
      <c r="B20" s="15"/>
      <c r="C20" s="16"/>
      <c r="D20" s="2"/>
      <c r="E20" s="13"/>
      <c r="F20" s="4"/>
      <c r="G20" s="4"/>
      <c r="H20" s="4"/>
      <c r="I20" s="4"/>
      <c r="J20" s="4"/>
      <c r="K20" s="4"/>
      <c r="L20" s="4"/>
      <c r="M20" s="4"/>
      <c r="N20" s="4"/>
      <c r="O20" s="4"/>
    </row>
    <row r="21" spans="2:19" s="1" customFormat="1" ht="15" customHeight="1" x14ac:dyDescent="0.15">
      <c r="B21" s="15"/>
      <c r="C21" s="16"/>
      <c r="D21" s="2"/>
      <c r="E21" s="13"/>
      <c r="F21" s="4"/>
      <c r="G21" s="4"/>
      <c r="H21" s="4"/>
      <c r="I21" s="4"/>
      <c r="J21" s="4"/>
      <c r="K21" s="4"/>
      <c r="L21" s="4"/>
      <c r="M21" s="4"/>
      <c r="N21" s="4"/>
      <c r="O21" s="4"/>
    </row>
    <row r="22" spans="2:19" s="1" customFormat="1" ht="15" customHeight="1" x14ac:dyDescent="0.15">
      <c r="B22" s="15"/>
      <c r="C22" s="16"/>
      <c r="D22" s="2"/>
      <c r="E22" s="13"/>
      <c r="F22" s="4"/>
      <c r="G22" s="4"/>
      <c r="H22" s="4"/>
      <c r="I22" s="4"/>
      <c r="J22" s="4"/>
      <c r="K22" s="4"/>
      <c r="L22" s="4"/>
      <c r="M22" s="4"/>
      <c r="N22" s="4"/>
      <c r="O22" s="4"/>
    </row>
    <row r="23" spans="2:19" s="1" customFormat="1" ht="15" customHeight="1" x14ac:dyDescent="0.15">
      <c r="B23" s="15"/>
      <c r="C23" s="16"/>
      <c r="D23" s="2"/>
      <c r="E23" s="13"/>
      <c r="F23" s="4"/>
      <c r="G23" s="4"/>
      <c r="H23" s="4"/>
      <c r="I23" s="4"/>
      <c r="J23" s="4"/>
      <c r="K23" s="4"/>
      <c r="L23" s="4"/>
      <c r="M23" s="4"/>
      <c r="N23" s="4"/>
      <c r="O23" s="4"/>
    </row>
    <row r="24" spans="2:19" s="1" customFormat="1" ht="15" customHeight="1" x14ac:dyDescent="0.15">
      <c r="B24" s="15"/>
      <c r="C24" s="16"/>
      <c r="D24" s="2"/>
      <c r="E24" s="13"/>
      <c r="F24" s="4"/>
      <c r="G24" s="4"/>
      <c r="H24" s="4"/>
      <c r="I24" s="4"/>
      <c r="J24" s="4"/>
      <c r="K24" s="4"/>
      <c r="L24" s="4"/>
      <c r="M24" s="4"/>
      <c r="N24" s="4"/>
      <c r="O24" s="4"/>
    </row>
    <row r="25" spans="2:19" s="1" customFormat="1" ht="15" customHeight="1" x14ac:dyDescent="0.15">
      <c r="B25" s="15"/>
      <c r="C25" s="16"/>
      <c r="D25" s="2"/>
      <c r="E25" s="13"/>
      <c r="F25" s="4"/>
      <c r="G25" s="4"/>
      <c r="H25" s="4"/>
      <c r="I25" s="4"/>
      <c r="J25" s="4"/>
      <c r="K25" s="4"/>
      <c r="L25" s="4"/>
      <c r="M25" s="4"/>
      <c r="N25" s="4"/>
      <c r="O25" s="4"/>
    </row>
    <row r="26" spans="2:19" s="1" customFormat="1" ht="15" customHeight="1" x14ac:dyDescent="0.15">
      <c r="B26" s="15"/>
      <c r="C26" s="16"/>
      <c r="D26" s="2"/>
      <c r="E26" s="13"/>
      <c r="F26" s="4"/>
      <c r="G26" s="4"/>
      <c r="H26" s="4"/>
      <c r="I26" s="4"/>
      <c r="J26" s="4"/>
      <c r="K26" s="4"/>
      <c r="L26" s="4"/>
      <c r="M26" s="4"/>
      <c r="N26" s="4"/>
      <c r="O26" s="4"/>
    </row>
    <row r="27" spans="2:19" s="1" customFormat="1" ht="15" customHeight="1" x14ac:dyDescent="0.15">
      <c r="B27" s="20"/>
      <c r="C27" s="20"/>
      <c r="D27" s="45"/>
      <c r="E27" s="34"/>
      <c r="F27" s="10"/>
      <c r="G27" s="10"/>
      <c r="H27" s="10"/>
      <c r="I27" s="10"/>
      <c r="J27" s="10"/>
      <c r="K27" s="10"/>
      <c r="L27" s="10"/>
      <c r="M27" s="10"/>
      <c r="N27" s="10"/>
      <c r="O27" s="10"/>
    </row>
    <row r="28" spans="2:19" s="4" customFormat="1" ht="129.94999999999999" customHeight="1" x14ac:dyDescent="0.15">
      <c r="B28" s="20"/>
      <c r="C28" s="20"/>
      <c r="D28" s="45"/>
      <c r="E28" s="21"/>
      <c r="F28" s="22" t="s">
        <v>48</v>
      </c>
      <c r="G28" s="23" t="s">
        <v>49</v>
      </c>
      <c r="H28" s="23" t="s">
        <v>50</v>
      </c>
      <c r="I28" s="23" t="s">
        <v>51</v>
      </c>
      <c r="J28" s="23" t="s">
        <v>52</v>
      </c>
      <c r="K28" s="23" t="s">
        <v>53</v>
      </c>
      <c r="L28" s="23" t="s">
        <v>54</v>
      </c>
      <c r="M28" s="23" t="s">
        <v>55</v>
      </c>
      <c r="N28" s="23" t="s">
        <v>56</v>
      </c>
      <c r="O28" s="24" t="s">
        <v>5</v>
      </c>
      <c r="P28" s="17"/>
      <c r="Q28" s="17"/>
      <c r="R28" s="1"/>
      <c r="S28" s="1"/>
    </row>
    <row r="29" spans="2:19" s="3" customFormat="1" ht="20.100000000000001" customHeight="1" x14ac:dyDescent="0.15">
      <c r="B29" s="20"/>
      <c r="C29" s="20"/>
      <c r="D29" s="45"/>
      <c r="E29" s="11" t="s">
        <v>0</v>
      </c>
      <c r="F29" s="25"/>
      <c r="G29" s="26"/>
      <c r="H29" s="26"/>
      <c r="I29" s="26"/>
      <c r="J29" s="26"/>
      <c r="K29" s="26"/>
      <c r="L29" s="26"/>
      <c r="M29" s="26"/>
      <c r="N29" s="26"/>
      <c r="O29" s="27"/>
      <c r="R29" s="1"/>
      <c r="S29" s="1"/>
    </row>
    <row r="30" spans="2:19" s="1" customFormat="1" ht="22.5" customHeight="1" x14ac:dyDescent="0.15">
      <c r="B30" s="386" t="s">
        <v>2</v>
      </c>
      <c r="C30" s="387"/>
      <c r="D30" s="387"/>
      <c r="E30" s="38">
        <v>495</v>
      </c>
      <c r="F30" s="35">
        <v>52.525252525252533</v>
      </c>
      <c r="G30" s="32">
        <v>15.757575757575756</v>
      </c>
      <c r="H30" s="32">
        <v>38.383838383838381</v>
      </c>
      <c r="I30" s="32">
        <v>15.757575757575756</v>
      </c>
      <c r="J30" s="32">
        <v>32.525252525252526</v>
      </c>
      <c r="K30" s="32">
        <v>19.19191919191919</v>
      </c>
      <c r="L30" s="32">
        <v>23.434343434343436</v>
      </c>
      <c r="M30" s="32">
        <v>15.151515151515152</v>
      </c>
      <c r="N30" s="32">
        <v>3.0303030303030303</v>
      </c>
      <c r="O30" s="33">
        <v>2.0202020202020203</v>
      </c>
      <c r="P30" s="16"/>
      <c r="Q30" s="16"/>
    </row>
    <row r="31" spans="2:19" s="1" customFormat="1" ht="22.5" customHeight="1" x14ac:dyDescent="0.15">
      <c r="B31" s="388" t="s">
        <v>3</v>
      </c>
      <c r="C31" s="42" t="s">
        <v>375</v>
      </c>
      <c r="D31" s="43"/>
      <c r="E31" s="39">
        <v>236</v>
      </c>
      <c r="F31" s="36">
        <v>54.237288135593218</v>
      </c>
      <c r="G31" s="88">
        <v>19.067796610169491</v>
      </c>
      <c r="H31" s="59">
        <v>31.35593220338983</v>
      </c>
      <c r="I31" s="28">
        <v>16.949152542372879</v>
      </c>
      <c r="J31" s="95">
        <v>38.135593220338983</v>
      </c>
      <c r="K31" s="28">
        <v>21.610169491525426</v>
      </c>
      <c r="L31" s="28">
        <v>22.457627118644069</v>
      </c>
      <c r="M31" s="28">
        <v>14.83050847457627</v>
      </c>
      <c r="N31" s="28">
        <v>3.3898305084745761</v>
      </c>
      <c r="O31" s="89">
        <v>0.42372881355932202</v>
      </c>
      <c r="P31" s="16"/>
      <c r="Q31" s="16"/>
    </row>
    <row r="32" spans="2:19" s="1" customFormat="1" ht="22.5" customHeight="1" x14ac:dyDescent="0.15">
      <c r="B32" s="389"/>
      <c r="C32" s="41" t="s">
        <v>379</v>
      </c>
      <c r="D32" s="44"/>
      <c r="E32" s="40">
        <v>259</v>
      </c>
      <c r="F32" s="37">
        <v>50.965250965250966</v>
      </c>
      <c r="G32" s="92">
        <v>12.741312741312742</v>
      </c>
      <c r="H32" s="54">
        <v>44.787644787644787</v>
      </c>
      <c r="I32" s="30">
        <v>14.671814671814673</v>
      </c>
      <c r="J32" s="96">
        <v>27.413127413127413</v>
      </c>
      <c r="K32" s="30">
        <v>16.988416988416986</v>
      </c>
      <c r="L32" s="30">
        <v>24.324324324324326</v>
      </c>
      <c r="M32" s="30">
        <v>15.444015444015443</v>
      </c>
      <c r="N32" s="30">
        <v>2.7027027027027026</v>
      </c>
      <c r="O32" s="74">
        <v>3.4749034749034751</v>
      </c>
      <c r="P32" s="16"/>
      <c r="Q32" s="16"/>
    </row>
  </sheetData>
  <mergeCells count="2">
    <mergeCell ref="B30:D30"/>
    <mergeCell ref="B31:B32"/>
  </mergeCells>
  <phoneticPr fontId="7"/>
  <conditionalFormatting sqref="C31:C32 F28:O28">
    <cfRule type="cellIs" dxfId="146" priority="3" stopIfTrue="1" operator="equal">
      <formula>"."</formula>
    </cfRule>
  </conditionalFormatting>
  <conditionalFormatting sqref="P28">
    <cfRule type="cellIs" dxfId="145" priority="2" stopIfTrue="1" operator="equal">
      <formula>"."</formula>
    </cfRule>
  </conditionalFormatting>
  <conditionalFormatting sqref="Q28">
    <cfRule type="cellIs" dxfId="144"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S32"/>
  <sheetViews>
    <sheetView showGridLines="0" topLeftCell="A20" zoomScale="80" workbookViewId="0">
      <selection activeCell="C32" sqref="C32"/>
    </sheetView>
  </sheetViews>
  <sheetFormatPr defaultColWidth="5.25" defaultRowHeight="13.5" x14ac:dyDescent="0.15"/>
  <cols>
    <col min="1" max="2" width="7" customWidth="1"/>
    <col min="3" max="3" width="25.625" customWidth="1"/>
    <col min="4" max="4" width="4.625" customWidth="1"/>
    <col min="5" max="5" width="5.375" customWidth="1"/>
    <col min="6" max="15" width="6.75" customWidth="1"/>
    <col min="16" max="17" width="5.25" customWidth="1"/>
    <col min="18" max="18" width="3.375" customWidth="1"/>
    <col min="19" max="19" width="7" customWidth="1"/>
    <col min="20" max="20" width="25.625" customWidth="1"/>
    <col min="21" max="21" width="5.375" customWidth="1"/>
  </cols>
  <sheetData>
    <row r="1" spans="2:19" s="1" customFormat="1" ht="21.75" customHeight="1" x14ac:dyDescent="0.15">
      <c r="B1" s="15"/>
      <c r="C1" s="16"/>
      <c r="D1" s="2"/>
      <c r="E1" s="13"/>
      <c r="F1" s="4"/>
      <c r="G1" s="4"/>
      <c r="H1" s="4"/>
      <c r="I1" s="4"/>
      <c r="J1" s="4"/>
      <c r="K1" s="4"/>
      <c r="L1" s="4"/>
      <c r="M1" s="4"/>
      <c r="N1" s="4"/>
      <c r="O1" s="4"/>
    </row>
    <row r="2" spans="2:19" s="1" customFormat="1" ht="15" customHeight="1" x14ac:dyDescent="0.15">
      <c r="B2" s="15"/>
      <c r="C2" s="16"/>
      <c r="D2" s="2"/>
      <c r="E2" s="13"/>
      <c r="F2" s="4"/>
      <c r="G2" s="4"/>
      <c r="H2" s="4"/>
      <c r="I2" s="4"/>
      <c r="J2" s="4"/>
      <c r="K2" s="4"/>
      <c r="L2" s="4"/>
      <c r="M2" s="4"/>
      <c r="N2" s="4"/>
      <c r="O2" s="4"/>
    </row>
    <row r="3" spans="2:19" s="1" customFormat="1" ht="15" customHeight="1" x14ac:dyDescent="0.15">
      <c r="B3" s="15"/>
      <c r="C3" s="16"/>
      <c r="D3" s="2"/>
      <c r="E3" s="13"/>
      <c r="F3" s="4"/>
      <c r="G3" s="4"/>
      <c r="H3" s="4"/>
      <c r="I3" s="4"/>
      <c r="J3" s="4"/>
      <c r="K3" s="4"/>
      <c r="L3" s="4"/>
      <c r="M3" s="4"/>
      <c r="N3" s="4"/>
      <c r="O3" s="4"/>
    </row>
    <row r="4" spans="2:19" s="1" customFormat="1" ht="15" customHeight="1" x14ac:dyDescent="0.15">
      <c r="B4" s="15"/>
      <c r="C4" s="16"/>
      <c r="D4" s="2"/>
      <c r="E4" s="13"/>
      <c r="F4" s="4"/>
      <c r="G4" s="4"/>
      <c r="H4" s="4"/>
      <c r="I4" s="4"/>
      <c r="J4" s="4"/>
      <c r="K4" s="4"/>
      <c r="L4" s="4"/>
      <c r="M4" s="4"/>
      <c r="N4" s="4"/>
      <c r="O4" s="4"/>
    </row>
    <row r="5" spans="2:19" s="1" customFormat="1" ht="15" customHeight="1" x14ac:dyDescent="0.15">
      <c r="B5" s="15"/>
      <c r="C5" s="16"/>
      <c r="D5" s="2"/>
      <c r="E5" s="13"/>
      <c r="F5" s="4"/>
      <c r="G5" s="4"/>
      <c r="H5" s="4"/>
      <c r="I5" s="4"/>
      <c r="J5" s="4"/>
      <c r="K5" s="4"/>
      <c r="L5" s="4"/>
      <c r="M5" s="4"/>
      <c r="N5" s="4"/>
      <c r="O5" s="4"/>
    </row>
    <row r="6" spans="2:19" s="1" customFormat="1" ht="15" customHeight="1" x14ac:dyDescent="0.15">
      <c r="B6" s="15"/>
      <c r="C6" s="16"/>
      <c r="D6" s="2"/>
      <c r="E6" s="13"/>
      <c r="F6" s="4"/>
      <c r="G6" s="4"/>
      <c r="H6" s="4"/>
      <c r="I6" s="4"/>
      <c r="J6" s="4"/>
      <c r="K6" s="4"/>
      <c r="L6" s="4"/>
      <c r="M6" s="4"/>
      <c r="N6" s="4"/>
      <c r="O6" s="4"/>
    </row>
    <row r="7" spans="2:19" s="1" customFormat="1" ht="15" customHeight="1" x14ac:dyDescent="0.15">
      <c r="B7" s="15"/>
      <c r="C7" s="16"/>
      <c r="D7" s="2"/>
      <c r="E7" s="13"/>
      <c r="F7" s="4"/>
      <c r="G7" s="4"/>
      <c r="H7" s="4"/>
      <c r="I7" s="4"/>
      <c r="J7" s="4"/>
      <c r="K7" s="4"/>
      <c r="L7" s="4"/>
      <c r="M7" s="4"/>
      <c r="N7" s="4"/>
      <c r="O7" s="4"/>
    </row>
    <row r="8" spans="2:19" s="1" customFormat="1" ht="15" customHeight="1" x14ac:dyDescent="0.15">
      <c r="B8" s="15"/>
      <c r="C8" s="16"/>
      <c r="D8" s="2"/>
      <c r="E8" s="13"/>
      <c r="F8" s="4"/>
      <c r="G8" s="4"/>
      <c r="H8" s="4"/>
      <c r="I8" s="4"/>
      <c r="J8" s="4"/>
      <c r="K8" s="4"/>
      <c r="L8" s="4"/>
      <c r="M8" s="4"/>
      <c r="N8" s="4"/>
      <c r="O8" s="4"/>
    </row>
    <row r="9" spans="2:19" s="1" customFormat="1" ht="15" customHeight="1" x14ac:dyDescent="0.15">
      <c r="B9" s="15"/>
      <c r="C9" s="16"/>
      <c r="D9" s="2"/>
      <c r="E9" s="13"/>
      <c r="F9" s="4"/>
      <c r="G9" s="4"/>
      <c r="H9" s="4"/>
      <c r="I9" s="4"/>
      <c r="J9" s="4"/>
      <c r="K9" s="4"/>
      <c r="L9" s="4"/>
      <c r="M9" s="4"/>
      <c r="N9" s="4"/>
      <c r="O9" s="4"/>
      <c r="R9" s="4"/>
      <c r="S9" s="4"/>
    </row>
    <row r="10" spans="2:19" s="1" customFormat="1" ht="15" customHeight="1" x14ac:dyDescent="0.15">
      <c r="B10" s="15"/>
      <c r="C10" s="16"/>
      <c r="D10" s="2"/>
      <c r="E10" s="13"/>
      <c r="F10" s="4"/>
      <c r="G10" s="4"/>
      <c r="H10" s="4"/>
      <c r="I10" s="4"/>
      <c r="J10" s="4"/>
      <c r="K10" s="4"/>
      <c r="L10" s="4"/>
      <c r="M10" s="4"/>
      <c r="N10" s="4"/>
      <c r="O10" s="4"/>
      <c r="R10" s="3"/>
      <c r="S10" s="3"/>
    </row>
    <row r="11" spans="2:19" s="1" customFormat="1" ht="15" customHeight="1" x14ac:dyDescent="0.15">
      <c r="B11" s="15"/>
      <c r="C11" s="16"/>
      <c r="D11" s="2"/>
      <c r="E11" s="13"/>
      <c r="F11" s="4"/>
      <c r="G11" s="4"/>
      <c r="H11" s="4"/>
      <c r="I11" s="4"/>
      <c r="J11" s="4"/>
      <c r="K11" s="4"/>
      <c r="L11" s="4"/>
      <c r="M11" s="4"/>
      <c r="N11" s="4"/>
      <c r="O11" s="4"/>
      <c r="R11" s="6"/>
    </row>
    <row r="12" spans="2:19" s="1" customFormat="1" ht="15" hidden="1" customHeight="1" x14ac:dyDescent="0.15">
      <c r="B12" s="15"/>
      <c r="C12" s="16"/>
      <c r="D12" s="2"/>
      <c r="E12" s="13"/>
      <c r="F12" s="4"/>
      <c r="G12" s="4"/>
      <c r="H12" s="4"/>
      <c r="I12" s="4"/>
      <c r="J12" s="4"/>
      <c r="K12" s="4"/>
      <c r="L12" s="4"/>
      <c r="M12" s="4"/>
      <c r="N12" s="4"/>
      <c r="O12" s="4"/>
      <c r="R12" s="6"/>
    </row>
    <row r="13" spans="2:19" s="1" customFormat="1" ht="15" hidden="1" customHeight="1" x14ac:dyDescent="0.15">
      <c r="B13" s="15"/>
      <c r="C13" s="16"/>
      <c r="D13" s="2"/>
      <c r="E13" s="13"/>
      <c r="F13" s="4"/>
      <c r="G13" s="4"/>
      <c r="H13" s="4"/>
      <c r="I13" s="4"/>
      <c r="J13" s="4"/>
      <c r="K13" s="4"/>
      <c r="L13" s="4"/>
      <c r="M13" s="4"/>
      <c r="N13" s="4"/>
      <c r="O13" s="4"/>
      <c r="R13" s="6"/>
    </row>
    <row r="14" spans="2:19" s="1" customFormat="1" ht="15" customHeight="1" x14ac:dyDescent="0.15">
      <c r="B14" s="15"/>
      <c r="C14" s="16"/>
      <c r="D14" s="2"/>
      <c r="E14" s="13"/>
      <c r="F14" s="4"/>
      <c r="G14" s="4"/>
      <c r="H14" s="4"/>
      <c r="I14" s="4"/>
      <c r="J14" s="4"/>
      <c r="K14" s="4"/>
      <c r="L14" s="4"/>
      <c r="M14" s="4"/>
      <c r="N14" s="4"/>
      <c r="O14" s="4"/>
    </row>
    <row r="15" spans="2:19" s="1" customFormat="1" ht="15" customHeight="1" x14ac:dyDescent="0.15">
      <c r="B15" s="15"/>
      <c r="C15" s="16"/>
      <c r="D15" s="2"/>
      <c r="E15" s="13"/>
      <c r="F15" s="4"/>
      <c r="G15" s="4"/>
      <c r="H15" s="4"/>
      <c r="I15" s="4"/>
      <c r="J15" s="4"/>
      <c r="K15" s="4"/>
      <c r="L15" s="4"/>
      <c r="M15" s="4"/>
      <c r="N15" s="4"/>
      <c r="O15" s="4"/>
    </row>
    <row r="16" spans="2:19" s="1" customFormat="1" ht="15" customHeight="1" x14ac:dyDescent="0.15">
      <c r="B16" s="15"/>
      <c r="C16" s="16"/>
      <c r="D16" s="2"/>
      <c r="E16" s="13"/>
      <c r="F16" s="4"/>
      <c r="G16" s="4"/>
      <c r="H16" s="4"/>
      <c r="I16" s="4"/>
      <c r="J16" s="4"/>
      <c r="K16" s="4"/>
      <c r="L16" s="4"/>
      <c r="M16" s="4"/>
      <c r="N16" s="4"/>
      <c r="O16" s="4"/>
    </row>
    <row r="17" spans="2:19" s="1" customFormat="1" ht="15" customHeight="1" x14ac:dyDescent="0.15">
      <c r="B17" s="15"/>
      <c r="C17" s="16"/>
      <c r="D17" s="2"/>
      <c r="E17" s="13"/>
      <c r="F17" s="4"/>
      <c r="G17" s="4"/>
      <c r="H17" s="4"/>
      <c r="I17" s="4"/>
      <c r="J17" s="4"/>
      <c r="K17" s="4"/>
      <c r="L17" s="4"/>
      <c r="M17" s="4"/>
      <c r="N17" s="4"/>
      <c r="O17" s="4"/>
    </row>
    <row r="18" spans="2:19" s="1" customFormat="1" ht="15" customHeight="1" x14ac:dyDescent="0.15">
      <c r="B18" s="15"/>
      <c r="C18" s="16"/>
      <c r="D18" s="2"/>
      <c r="E18" s="13"/>
      <c r="F18" s="4"/>
      <c r="G18" s="4"/>
      <c r="H18" s="4"/>
      <c r="I18" s="4"/>
      <c r="J18" s="4"/>
      <c r="K18" s="4"/>
      <c r="L18" s="4"/>
      <c r="M18" s="4"/>
      <c r="N18" s="4"/>
      <c r="O18" s="4"/>
    </row>
    <row r="19" spans="2:19" s="1" customFormat="1" ht="15" customHeight="1" x14ac:dyDescent="0.15">
      <c r="B19" s="15"/>
      <c r="C19" s="16"/>
      <c r="D19" s="2"/>
      <c r="E19" s="13"/>
      <c r="F19" s="4"/>
      <c r="G19" s="4"/>
      <c r="H19" s="4"/>
      <c r="I19" s="4"/>
      <c r="J19" s="4"/>
      <c r="K19" s="4"/>
      <c r="L19" s="4"/>
      <c r="M19" s="4"/>
      <c r="N19" s="4"/>
      <c r="O19" s="4"/>
    </row>
    <row r="20" spans="2:19" s="1" customFormat="1" ht="15" customHeight="1" x14ac:dyDescent="0.15">
      <c r="B20" s="15"/>
      <c r="C20" s="16"/>
      <c r="D20" s="2"/>
      <c r="E20" s="13"/>
      <c r="F20" s="4"/>
      <c r="G20" s="4"/>
      <c r="H20" s="4"/>
      <c r="I20" s="4"/>
      <c r="J20" s="4"/>
      <c r="K20" s="4"/>
      <c r="L20" s="4"/>
      <c r="M20" s="4"/>
      <c r="N20" s="4"/>
      <c r="O20" s="4"/>
    </row>
    <row r="21" spans="2:19" s="1" customFormat="1" ht="15" customHeight="1" x14ac:dyDescent="0.15">
      <c r="B21" s="15"/>
      <c r="C21" s="16"/>
      <c r="D21" s="2"/>
      <c r="E21" s="13"/>
      <c r="F21" s="4"/>
      <c r="G21" s="4"/>
      <c r="H21" s="4"/>
      <c r="I21" s="4"/>
      <c r="J21" s="4"/>
      <c r="K21" s="4"/>
      <c r="L21" s="4"/>
      <c r="M21" s="4"/>
      <c r="N21" s="4"/>
      <c r="O21" s="4"/>
    </row>
    <row r="22" spans="2:19" s="1" customFormat="1" ht="15" customHeight="1" x14ac:dyDescent="0.15">
      <c r="B22" s="15"/>
      <c r="C22" s="16"/>
      <c r="D22" s="2"/>
      <c r="E22" s="13"/>
      <c r="F22" s="4"/>
      <c r="G22" s="4"/>
      <c r="H22" s="4"/>
      <c r="I22" s="4"/>
      <c r="J22" s="4"/>
      <c r="K22" s="4"/>
      <c r="L22" s="4"/>
      <c r="M22" s="4"/>
      <c r="N22" s="4"/>
      <c r="O22" s="4"/>
    </row>
    <row r="23" spans="2:19" s="1" customFormat="1" ht="15" customHeight="1" x14ac:dyDescent="0.15">
      <c r="B23" s="15"/>
      <c r="C23" s="16"/>
      <c r="D23" s="2"/>
      <c r="E23" s="13"/>
      <c r="F23" s="4"/>
      <c r="G23" s="4"/>
      <c r="H23" s="4"/>
      <c r="I23" s="4"/>
      <c r="J23" s="4"/>
      <c r="K23" s="4"/>
      <c r="L23" s="4"/>
      <c r="M23" s="4"/>
      <c r="N23" s="4"/>
      <c r="O23" s="4"/>
    </row>
    <row r="24" spans="2:19" s="1" customFormat="1" ht="15" customHeight="1" x14ac:dyDescent="0.15">
      <c r="B24" s="15"/>
      <c r="C24" s="16"/>
      <c r="D24" s="2"/>
      <c r="E24" s="13"/>
      <c r="F24" s="4"/>
      <c r="G24" s="4"/>
      <c r="H24" s="4"/>
      <c r="I24" s="4"/>
      <c r="J24" s="4"/>
      <c r="K24" s="4"/>
      <c r="L24" s="4"/>
      <c r="M24" s="4"/>
      <c r="N24" s="4"/>
      <c r="O24" s="4"/>
    </row>
    <row r="25" spans="2:19" s="1" customFormat="1" ht="15" customHeight="1" x14ac:dyDescent="0.15">
      <c r="B25" s="15"/>
      <c r="C25" s="16"/>
      <c r="D25" s="2"/>
      <c r="E25" s="13"/>
      <c r="F25" s="4"/>
      <c r="G25" s="4"/>
      <c r="H25" s="4"/>
      <c r="I25" s="4"/>
      <c r="J25" s="4"/>
      <c r="K25" s="4"/>
      <c r="L25" s="4"/>
      <c r="M25" s="4"/>
      <c r="N25" s="4"/>
      <c r="O25" s="4"/>
    </row>
    <row r="26" spans="2:19" s="1" customFormat="1" ht="15" customHeight="1" x14ac:dyDescent="0.15">
      <c r="B26" s="15"/>
      <c r="C26" s="16"/>
      <c r="D26" s="2"/>
      <c r="E26" s="13"/>
      <c r="F26" s="4"/>
      <c r="G26" s="4"/>
      <c r="H26" s="4"/>
      <c r="I26" s="4"/>
      <c r="J26" s="4"/>
      <c r="K26" s="4"/>
      <c r="L26" s="4"/>
      <c r="M26" s="4"/>
      <c r="N26" s="4"/>
      <c r="O26" s="4"/>
    </row>
    <row r="27" spans="2:19" s="1" customFormat="1" ht="15" customHeight="1" x14ac:dyDescent="0.15">
      <c r="B27" s="20"/>
      <c r="C27" s="20"/>
      <c r="D27" s="45"/>
      <c r="E27" s="34"/>
      <c r="F27" s="10"/>
      <c r="G27" s="10"/>
      <c r="H27" s="10"/>
      <c r="I27" s="10"/>
      <c r="J27" s="10"/>
      <c r="K27" s="10"/>
      <c r="L27" s="10"/>
      <c r="M27" s="10"/>
      <c r="N27" s="10"/>
      <c r="O27" s="10"/>
    </row>
    <row r="28" spans="2:19" s="4" customFormat="1" ht="129.94999999999999" customHeight="1" x14ac:dyDescent="0.15">
      <c r="B28" s="20"/>
      <c r="C28" s="20"/>
      <c r="D28" s="45"/>
      <c r="E28" s="21"/>
      <c r="F28" s="22" t="s">
        <v>48</v>
      </c>
      <c r="G28" s="23" t="s">
        <v>49</v>
      </c>
      <c r="H28" s="23" t="s">
        <v>50</v>
      </c>
      <c r="I28" s="23" t="s">
        <v>51</v>
      </c>
      <c r="J28" s="23" t="s">
        <v>52</v>
      </c>
      <c r="K28" s="23" t="s">
        <v>53</v>
      </c>
      <c r="L28" s="23" t="s">
        <v>54</v>
      </c>
      <c r="M28" s="23" t="s">
        <v>55</v>
      </c>
      <c r="N28" s="23" t="s">
        <v>56</v>
      </c>
      <c r="O28" s="24" t="s">
        <v>5</v>
      </c>
      <c r="P28" s="17"/>
      <c r="Q28" s="17"/>
      <c r="R28" s="1"/>
      <c r="S28" s="1"/>
    </row>
    <row r="29" spans="2:19" s="3" customFormat="1" ht="20.100000000000001" customHeight="1" x14ac:dyDescent="0.15">
      <c r="B29" s="20"/>
      <c r="C29" s="20"/>
      <c r="D29" s="45"/>
      <c r="E29" s="11" t="s">
        <v>0</v>
      </c>
      <c r="F29" s="25"/>
      <c r="G29" s="26"/>
      <c r="H29" s="26"/>
      <c r="I29" s="26"/>
      <c r="J29" s="26"/>
      <c r="K29" s="26"/>
      <c r="L29" s="26"/>
      <c r="M29" s="26"/>
      <c r="N29" s="26"/>
      <c r="O29" s="27"/>
      <c r="R29" s="1"/>
      <c r="S29" s="1"/>
    </row>
    <row r="30" spans="2:19" s="1" customFormat="1" ht="22.5" customHeight="1" x14ac:dyDescent="0.15">
      <c r="B30" s="386" t="s">
        <v>2</v>
      </c>
      <c r="C30" s="387"/>
      <c r="D30" s="387"/>
      <c r="E30" s="38">
        <v>495</v>
      </c>
      <c r="F30" s="35">
        <v>61.010101010101017</v>
      </c>
      <c r="G30" s="32">
        <v>11.111111111111111</v>
      </c>
      <c r="H30" s="32">
        <v>42.222222222222221</v>
      </c>
      <c r="I30" s="32">
        <v>13.939393939393941</v>
      </c>
      <c r="J30" s="32">
        <v>35.151515151515149</v>
      </c>
      <c r="K30" s="32">
        <v>14.545454545454545</v>
      </c>
      <c r="L30" s="32">
        <v>19.595959595959599</v>
      </c>
      <c r="M30" s="32">
        <v>17.777777777777779</v>
      </c>
      <c r="N30" s="32">
        <v>8.0808080808080813</v>
      </c>
      <c r="O30" s="33">
        <v>0.40404040404040403</v>
      </c>
      <c r="P30" s="16"/>
      <c r="Q30" s="16"/>
    </row>
    <row r="31" spans="2:19" s="1" customFormat="1" ht="22.5" customHeight="1" x14ac:dyDescent="0.15">
      <c r="B31" s="388" t="s">
        <v>3</v>
      </c>
      <c r="C31" s="42" t="s">
        <v>375</v>
      </c>
      <c r="D31" s="43"/>
      <c r="E31" s="39">
        <v>236</v>
      </c>
      <c r="F31" s="36">
        <v>61.864406779661017</v>
      </c>
      <c r="G31" s="28">
        <v>12.288135593220339</v>
      </c>
      <c r="H31" s="28">
        <v>42.372881355932201</v>
      </c>
      <c r="I31" s="28">
        <v>12.711864406779661</v>
      </c>
      <c r="J31" s="28">
        <v>35.16949152542373</v>
      </c>
      <c r="K31" s="28">
        <v>15.254237288135593</v>
      </c>
      <c r="L31" s="65">
        <v>15.677966101694915</v>
      </c>
      <c r="M31" s="65">
        <v>13.559322033898304</v>
      </c>
      <c r="N31" s="28">
        <v>7.2033898305084749</v>
      </c>
      <c r="O31" s="29">
        <v>0.42372881355932202</v>
      </c>
      <c r="P31" s="16"/>
      <c r="Q31" s="16"/>
    </row>
    <row r="32" spans="2:19" s="1" customFormat="1" ht="22.5" customHeight="1" x14ac:dyDescent="0.15">
      <c r="B32" s="389"/>
      <c r="C32" s="41" t="s">
        <v>379</v>
      </c>
      <c r="D32" s="44"/>
      <c r="E32" s="40">
        <v>259</v>
      </c>
      <c r="F32" s="37">
        <v>60.231660231660236</v>
      </c>
      <c r="G32" s="30">
        <v>10.038610038610038</v>
      </c>
      <c r="H32" s="30">
        <v>42.084942084942085</v>
      </c>
      <c r="I32" s="30">
        <v>15.057915057915059</v>
      </c>
      <c r="J32" s="30">
        <v>35.135135135135137</v>
      </c>
      <c r="K32" s="30">
        <v>13.8996138996139</v>
      </c>
      <c r="L32" s="64">
        <v>23.166023166023166</v>
      </c>
      <c r="M32" s="58">
        <v>21.621621621621621</v>
      </c>
      <c r="N32" s="30">
        <v>8.8803088803088812</v>
      </c>
      <c r="O32" s="31">
        <v>0.38610038610038611</v>
      </c>
      <c r="P32" s="16"/>
      <c r="Q32" s="16"/>
    </row>
  </sheetData>
  <mergeCells count="2">
    <mergeCell ref="B30:D30"/>
    <mergeCell ref="B31:B32"/>
  </mergeCells>
  <phoneticPr fontId="7"/>
  <conditionalFormatting sqref="C31:C32 F28:O28">
    <cfRule type="cellIs" dxfId="143" priority="3" stopIfTrue="1" operator="equal">
      <formula>"."</formula>
    </cfRule>
  </conditionalFormatting>
  <conditionalFormatting sqref="P28">
    <cfRule type="cellIs" dxfId="142" priority="2" stopIfTrue="1" operator="equal">
      <formula>"."</formula>
    </cfRule>
  </conditionalFormatting>
  <conditionalFormatting sqref="Q28">
    <cfRule type="cellIs" dxfId="141"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S32"/>
  <sheetViews>
    <sheetView showGridLines="0" topLeftCell="A23" zoomScale="80" workbookViewId="0">
      <selection activeCell="C32" sqref="C32"/>
    </sheetView>
  </sheetViews>
  <sheetFormatPr defaultColWidth="5.25" defaultRowHeight="13.5" x14ac:dyDescent="0.15"/>
  <cols>
    <col min="1" max="2" width="7" customWidth="1"/>
    <col min="3" max="3" width="25.625" customWidth="1"/>
    <col min="4" max="4" width="4.625" customWidth="1"/>
    <col min="5" max="5" width="5.375" customWidth="1"/>
    <col min="6" max="15" width="6.75" customWidth="1"/>
    <col min="16" max="17" width="5.25" customWidth="1"/>
    <col min="18" max="18" width="3.375" customWidth="1"/>
    <col min="19" max="19" width="7" customWidth="1"/>
    <col min="20" max="20" width="25.625" customWidth="1"/>
    <col min="21" max="21" width="5.375" customWidth="1"/>
  </cols>
  <sheetData>
    <row r="1" spans="2:19" s="1" customFormat="1" ht="21.75" customHeight="1" x14ac:dyDescent="0.15">
      <c r="B1" s="15"/>
      <c r="C1" s="16"/>
      <c r="D1" s="2"/>
      <c r="E1" s="13"/>
      <c r="F1" s="4"/>
      <c r="G1" s="4"/>
      <c r="H1" s="4"/>
      <c r="I1" s="4"/>
      <c r="J1" s="4"/>
      <c r="K1" s="4"/>
      <c r="L1" s="4"/>
      <c r="M1" s="4"/>
      <c r="N1" s="4"/>
      <c r="O1" s="4"/>
    </row>
    <row r="2" spans="2:19" s="1" customFormat="1" ht="15" customHeight="1" x14ac:dyDescent="0.15">
      <c r="B2" s="15"/>
      <c r="C2" s="16"/>
      <c r="D2" s="2"/>
      <c r="E2" s="13"/>
      <c r="F2" s="4"/>
      <c r="G2" s="4"/>
      <c r="H2" s="4"/>
      <c r="I2" s="4"/>
      <c r="J2" s="4"/>
      <c r="K2" s="4"/>
      <c r="L2" s="4"/>
      <c r="M2" s="4"/>
      <c r="N2" s="4"/>
      <c r="O2" s="4"/>
    </row>
    <row r="3" spans="2:19" s="1" customFormat="1" ht="15" customHeight="1" x14ac:dyDescent="0.15">
      <c r="B3" s="15"/>
      <c r="C3" s="16"/>
      <c r="D3" s="2"/>
      <c r="E3" s="13"/>
      <c r="F3" s="4"/>
      <c r="G3" s="4"/>
      <c r="H3" s="4"/>
      <c r="I3" s="4"/>
      <c r="J3" s="4"/>
      <c r="K3" s="4"/>
      <c r="L3" s="4"/>
      <c r="M3" s="4"/>
      <c r="N3" s="4"/>
      <c r="O3" s="4"/>
    </row>
    <row r="4" spans="2:19" s="1" customFormat="1" ht="15" customHeight="1" x14ac:dyDescent="0.15">
      <c r="B4" s="15"/>
      <c r="C4" s="16"/>
      <c r="D4" s="2"/>
      <c r="E4" s="13"/>
      <c r="F4" s="4"/>
      <c r="G4" s="4"/>
      <c r="H4" s="4"/>
      <c r="I4" s="4"/>
      <c r="J4" s="4"/>
      <c r="K4" s="4"/>
      <c r="L4" s="4"/>
      <c r="M4" s="4"/>
      <c r="N4" s="4"/>
      <c r="O4" s="4"/>
    </row>
    <row r="5" spans="2:19" s="1" customFormat="1" ht="15" customHeight="1" x14ac:dyDescent="0.15">
      <c r="B5" s="15"/>
      <c r="C5" s="16"/>
      <c r="D5" s="2"/>
      <c r="E5" s="13"/>
      <c r="F5" s="4"/>
      <c r="G5" s="4"/>
      <c r="H5" s="4"/>
      <c r="I5" s="4"/>
      <c r="J5" s="4"/>
      <c r="K5" s="4"/>
      <c r="L5" s="4"/>
      <c r="M5" s="4"/>
      <c r="N5" s="4"/>
      <c r="O5" s="4"/>
    </row>
    <row r="6" spans="2:19" s="1" customFormat="1" ht="15" customHeight="1" x14ac:dyDescent="0.15">
      <c r="B6" s="15"/>
      <c r="C6" s="16"/>
      <c r="D6" s="2"/>
      <c r="E6" s="13"/>
      <c r="F6" s="4"/>
      <c r="G6" s="4"/>
      <c r="H6" s="4"/>
      <c r="I6" s="4"/>
      <c r="J6" s="4"/>
      <c r="K6" s="4"/>
      <c r="L6" s="4"/>
      <c r="M6" s="4"/>
      <c r="N6" s="4"/>
      <c r="O6" s="4"/>
    </row>
    <row r="7" spans="2:19" s="1" customFormat="1" ht="15" customHeight="1" x14ac:dyDescent="0.15">
      <c r="B7" s="15"/>
      <c r="C7" s="16"/>
      <c r="D7" s="2"/>
      <c r="E7" s="13"/>
      <c r="F7" s="4"/>
      <c r="G7" s="4"/>
      <c r="H7" s="4"/>
      <c r="I7" s="4"/>
      <c r="J7" s="4"/>
      <c r="K7" s="4"/>
      <c r="L7" s="4"/>
      <c r="M7" s="4"/>
      <c r="N7" s="4"/>
      <c r="O7" s="4"/>
    </row>
    <row r="8" spans="2:19" s="1" customFormat="1" ht="15" customHeight="1" x14ac:dyDescent="0.15">
      <c r="B8" s="15"/>
      <c r="C8" s="16"/>
      <c r="D8" s="2"/>
      <c r="E8" s="13"/>
      <c r="F8" s="4"/>
      <c r="G8" s="4"/>
      <c r="H8" s="4"/>
      <c r="I8" s="4"/>
      <c r="J8" s="4"/>
      <c r="K8" s="4"/>
      <c r="L8" s="4"/>
      <c r="M8" s="4"/>
      <c r="N8" s="4"/>
      <c r="O8" s="4"/>
    </row>
    <row r="9" spans="2:19" s="1" customFormat="1" ht="15" customHeight="1" x14ac:dyDescent="0.15">
      <c r="B9" s="15"/>
      <c r="C9" s="16"/>
      <c r="D9" s="2"/>
      <c r="E9" s="13"/>
      <c r="F9" s="4"/>
      <c r="G9" s="4"/>
      <c r="H9" s="4"/>
      <c r="I9" s="4"/>
      <c r="J9" s="4"/>
      <c r="K9" s="4"/>
      <c r="L9" s="4"/>
      <c r="M9" s="4"/>
      <c r="N9" s="4"/>
      <c r="O9" s="4"/>
      <c r="R9" s="4"/>
      <c r="S9" s="4"/>
    </row>
    <row r="10" spans="2:19" s="1" customFormat="1" ht="15" customHeight="1" x14ac:dyDescent="0.15">
      <c r="B10" s="15"/>
      <c r="C10" s="16"/>
      <c r="D10" s="2"/>
      <c r="E10" s="13"/>
      <c r="F10" s="4"/>
      <c r="G10" s="4"/>
      <c r="H10" s="4"/>
      <c r="I10" s="4"/>
      <c r="J10" s="4"/>
      <c r="K10" s="4"/>
      <c r="L10" s="4"/>
      <c r="M10" s="4"/>
      <c r="N10" s="4"/>
      <c r="O10" s="4"/>
      <c r="R10" s="3"/>
      <c r="S10" s="3"/>
    </row>
    <row r="11" spans="2:19" s="1" customFormat="1" ht="15" customHeight="1" x14ac:dyDescent="0.15">
      <c r="B11" s="15"/>
      <c r="C11" s="16"/>
      <c r="D11" s="2"/>
      <c r="E11" s="13"/>
      <c r="F11" s="4"/>
      <c r="G11" s="4"/>
      <c r="H11" s="4"/>
      <c r="I11" s="4"/>
      <c r="J11" s="4"/>
      <c r="K11" s="4"/>
      <c r="L11" s="4"/>
      <c r="M11" s="4"/>
      <c r="N11" s="4"/>
      <c r="O11" s="4"/>
      <c r="R11" s="6"/>
    </row>
    <row r="12" spans="2:19" s="1" customFormat="1" ht="15" hidden="1" customHeight="1" x14ac:dyDescent="0.15">
      <c r="B12" s="15"/>
      <c r="C12" s="16"/>
      <c r="D12" s="2"/>
      <c r="E12" s="13"/>
      <c r="F12" s="4"/>
      <c r="G12" s="4"/>
      <c r="H12" s="4"/>
      <c r="I12" s="4"/>
      <c r="J12" s="4"/>
      <c r="K12" s="4"/>
      <c r="L12" s="4"/>
      <c r="M12" s="4"/>
      <c r="N12" s="4"/>
      <c r="O12" s="4"/>
      <c r="R12" s="6"/>
    </row>
    <row r="13" spans="2:19" s="1" customFormat="1" ht="15" hidden="1" customHeight="1" x14ac:dyDescent="0.15">
      <c r="B13" s="15"/>
      <c r="C13" s="16"/>
      <c r="D13" s="2"/>
      <c r="E13" s="13"/>
      <c r="F13" s="4"/>
      <c r="G13" s="4"/>
      <c r="H13" s="4"/>
      <c r="I13" s="4"/>
      <c r="J13" s="4"/>
      <c r="K13" s="4"/>
      <c r="L13" s="4"/>
      <c r="M13" s="4"/>
      <c r="N13" s="4"/>
      <c r="O13" s="4"/>
      <c r="R13" s="6"/>
    </row>
    <row r="14" spans="2:19" s="1" customFormat="1" ht="15" customHeight="1" x14ac:dyDescent="0.15">
      <c r="B14" s="15"/>
      <c r="C14" s="16"/>
      <c r="D14" s="2"/>
      <c r="E14" s="13"/>
      <c r="F14" s="4"/>
      <c r="G14" s="4"/>
      <c r="H14" s="4"/>
      <c r="I14" s="4"/>
      <c r="J14" s="4"/>
      <c r="K14" s="4"/>
      <c r="L14" s="4"/>
      <c r="M14" s="4"/>
      <c r="N14" s="4"/>
      <c r="O14" s="4"/>
    </row>
    <row r="15" spans="2:19" s="1" customFormat="1" ht="15" customHeight="1" x14ac:dyDescent="0.15">
      <c r="B15" s="15"/>
      <c r="C15" s="16"/>
      <c r="D15" s="2"/>
      <c r="E15" s="13"/>
      <c r="F15" s="4"/>
      <c r="G15" s="4"/>
      <c r="H15" s="4"/>
      <c r="I15" s="4"/>
      <c r="J15" s="4"/>
      <c r="K15" s="4"/>
      <c r="L15" s="4"/>
      <c r="M15" s="4"/>
      <c r="N15" s="4"/>
      <c r="O15" s="4"/>
    </row>
    <row r="16" spans="2:19" s="1" customFormat="1" ht="15" customHeight="1" x14ac:dyDescent="0.15">
      <c r="B16" s="15"/>
      <c r="C16" s="16"/>
      <c r="D16" s="2"/>
      <c r="E16" s="13"/>
      <c r="F16" s="4"/>
      <c r="G16" s="4"/>
      <c r="H16" s="4"/>
      <c r="I16" s="4"/>
      <c r="J16" s="4"/>
      <c r="K16" s="4"/>
      <c r="L16" s="4"/>
      <c r="M16" s="4"/>
      <c r="N16" s="4"/>
      <c r="O16" s="4"/>
    </row>
    <row r="17" spans="2:19" s="1" customFormat="1" ht="15" customHeight="1" x14ac:dyDescent="0.15">
      <c r="B17" s="15"/>
      <c r="C17" s="16"/>
      <c r="D17" s="2"/>
      <c r="E17" s="13"/>
      <c r="F17" s="4"/>
      <c r="G17" s="4"/>
      <c r="H17" s="4"/>
      <c r="I17" s="4"/>
      <c r="J17" s="4"/>
      <c r="K17" s="4"/>
      <c r="L17" s="4"/>
      <c r="M17" s="4"/>
      <c r="N17" s="4"/>
      <c r="O17" s="4"/>
    </row>
    <row r="18" spans="2:19" s="1" customFormat="1" ht="15" customHeight="1" x14ac:dyDescent="0.15">
      <c r="B18" s="15"/>
      <c r="C18" s="16"/>
      <c r="D18" s="2"/>
      <c r="E18" s="13"/>
      <c r="F18" s="4"/>
      <c r="G18" s="4"/>
      <c r="H18" s="4"/>
      <c r="I18" s="4"/>
      <c r="J18" s="4"/>
      <c r="K18" s="4"/>
      <c r="L18" s="4"/>
      <c r="M18" s="4"/>
      <c r="N18" s="4"/>
      <c r="O18" s="4"/>
    </row>
    <row r="19" spans="2:19" s="1" customFormat="1" ht="15" customHeight="1" x14ac:dyDescent="0.15">
      <c r="B19" s="15"/>
      <c r="C19" s="16"/>
      <c r="D19" s="2"/>
      <c r="E19" s="13"/>
      <c r="F19" s="4"/>
      <c r="G19" s="4"/>
      <c r="H19" s="4"/>
      <c r="I19" s="4"/>
      <c r="J19" s="4"/>
      <c r="K19" s="4"/>
      <c r="L19" s="4"/>
      <c r="M19" s="4"/>
      <c r="N19" s="4"/>
      <c r="O19" s="4"/>
    </row>
    <row r="20" spans="2:19" s="1" customFormat="1" ht="15" customHeight="1" x14ac:dyDescent="0.15">
      <c r="B20" s="15"/>
      <c r="C20" s="16"/>
      <c r="D20" s="2"/>
      <c r="E20" s="13"/>
      <c r="F20" s="4"/>
      <c r="G20" s="4"/>
      <c r="H20" s="4"/>
      <c r="I20" s="4"/>
      <c r="J20" s="4"/>
      <c r="K20" s="4"/>
      <c r="L20" s="4"/>
      <c r="M20" s="4"/>
      <c r="N20" s="4"/>
      <c r="O20" s="4"/>
    </row>
    <row r="21" spans="2:19" s="1" customFormat="1" ht="15" customHeight="1" x14ac:dyDescent="0.15">
      <c r="B21" s="15"/>
      <c r="C21" s="16"/>
      <c r="D21" s="2"/>
      <c r="E21" s="13"/>
      <c r="F21" s="4"/>
      <c r="G21" s="4"/>
      <c r="H21" s="4"/>
      <c r="I21" s="4"/>
      <c r="J21" s="4"/>
      <c r="K21" s="4"/>
      <c r="L21" s="4"/>
      <c r="M21" s="4"/>
      <c r="N21" s="4"/>
      <c r="O21" s="4"/>
    </row>
    <row r="22" spans="2:19" s="1" customFormat="1" ht="15" customHeight="1" x14ac:dyDescent="0.15">
      <c r="B22" s="15"/>
      <c r="C22" s="16"/>
      <c r="D22" s="2"/>
      <c r="E22" s="13"/>
      <c r="F22" s="4"/>
      <c r="G22" s="4"/>
      <c r="H22" s="4"/>
      <c r="I22" s="4"/>
      <c r="J22" s="4"/>
      <c r="K22" s="4"/>
      <c r="L22" s="4"/>
      <c r="M22" s="4"/>
      <c r="N22" s="4"/>
      <c r="O22" s="4"/>
    </row>
    <row r="23" spans="2:19" s="1" customFormat="1" ht="15" customHeight="1" x14ac:dyDescent="0.15">
      <c r="B23" s="15"/>
      <c r="C23" s="16"/>
      <c r="D23" s="2"/>
      <c r="E23" s="13"/>
      <c r="F23" s="4"/>
      <c r="G23" s="4"/>
      <c r="H23" s="4"/>
      <c r="I23" s="4"/>
      <c r="J23" s="4"/>
      <c r="K23" s="4"/>
      <c r="L23" s="4"/>
      <c r="M23" s="4"/>
      <c r="N23" s="4"/>
      <c r="O23" s="4"/>
    </row>
    <row r="24" spans="2:19" s="1" customFormat="1" ht="15" customHeight="1" x14ac:dyDescent="0.15">
      <c r="B24" s="15"/>
      <c r="C24" s="16"/>
      <c r="D24" s="2"/>
      <c r="E24" s="13"/>
      <c r="F24" s="4"/>
      <c r="G24" s="4"/>
      <c r="H24" s="4"/>
      <c r="I24" s="4"/>
      <c r="J24" s="4"/>
      <c r="K24" s="4"/>
      <c r="L24" s="4"/>
      <c r="M24" s="4"/>
      <c r="N24" s="4"/>
      <c r="O24" s="4"/>
    </row>
    <row r="25" spans="2:19" s="1" customFormat="1" ht="15" customHeight="1" x14ac:dyDescent="0.15">
      <c r="B25" s="15"/>
      <c r="C25" s="16"/>
      <c r="D25" s="2"/>
      <c r="E25" s="13"/>
      <c r="F25" s="4"/>
      <c r="G25" s="4"/>
      <c r="H25" s="4"/>
      <c r="I25" s="4"/>
      <c r="J25" s="4"/>
      <c r="K25" s="4"/>
      <c r="L25" s="4"/>
      <c r="M25" s="4"/>
      <c r="N25" s="4"/>
      <c r="O25" s="4"/>
    </row>
    <row r="26" spans="2:19" s="1" customFormat="1" ht="15" customHeight="1" x14ac:dyDescent="0.15">
      <c r="B26" s="15"/>
      <c r="C26" s="16"/>
      <c r="D26" s="2"/>
      <c r="E26" s="13"/>
      <c r="F26" s="4"/>
      <c r="G26" s="4"/>
      <c r="H26" s="4"/>
      <c r="I26" s="4"/>
      <c r="J26" s="4"/>
      <c r="K26" s="4"/>
      <c r="L26" s="4"/>
      <c r="M26" s="4"/>
      <c r="N26" s="4"/>
      <c r="O26" s="4"/>
    </row>
    <row r="27" spans="2:19" s="1" customFormat="1" ht="15" customHeight="1" x14ac:dyDescent="0.15">
      <c r="B27" s="20"/>
      <c r="C27" s="20"/>
      <c r="D27" s="45"/>
      <c r="E27" s="34"/>
      <c r="F27" s="10"/>
      <c r="G27" s="10"/>
      <c r="H27" s="10"/>
      <c r="I27" s="10"/>
      <c r="J27" s="10"/>
      <c r="K27" s="10"/>
      <c r="L27" s="10"/>
      <c r="M27" s="10"/>
      <c r="N27" s="10"/>
      <c r="O27" s="10"/>
    </row>
    <row r="28" spans="2:19" s="4" customFormat="1" ht="129.94999999999999" customHeight="1" x14ac:dyDescent="0.15">
      <c r="B28" s="20"/>
      <c r="C28" s="20"/>
      <c r="D28" s="45"/>
      <c r="E28" s="21"/>
      <c r="F28" s="22" t="s">
        <v>48</v>
      </c>
      <c r="G28" s="23" t="s">
        <v>49</v>
      </c>
      <c r="H28" s="23" t="s">
        <v>50</v>
      </c>
      <c r="I28" s="23" t="s">
        <v>51</v>
      </c>
      <c r="J28" s="23" t="s">
        <v>52</v>
      </c>
      <c r="K28" s="23" t="s">
        <v>53</v>
      </c>
      <c r="L28" s="23" t="s">
        <v>54</v>
      </c>
      <c r="M28" s="23" t="s">
        <v>55</v>
      </c>
      <c r="N28" s="23" t="s">
        <v>56</v>
      </c>
      <c r="O28" s="24" t="s">
        <v>5</v>
      </c>
      <c r="P28" s="17"/>
      <c r="Q28" s="17"/>
      <c r="R28" s="1"/>
      <c r="S28" s="1"/>
    </row>
    <row r="29" spans="2:19" s="3" customFormat="1" ht="20.100000000000001" customHeight="1" x14ac:dyDescent="0.15">
      <c r="B29" s="20"/>
      <c r="C29" s="20"/>
      <c r="D29" s="45"/>
      <c r="E29" s="11" t="s">
        <v>0</v>
      </c>
      <c r="F29" s="25"/>
      <c r="G29" s="26"/>
      <c r="H29" s="26"/>
      <c r="I29" s="26"/>
      <c r="J29" s="26"/>
      <c r="K29" s="26"/>
      <c r="L29" s="26"/>
      <c r="M29" s="26"/>
      <c r="N29" s="26"/>
      <c r="O29" s="27"/>
      <c r="R29" s="1"/>
      <c r="S29" s="1"/>
    </row>
    <row r="30" spans="2:19" s="1" customFormat="1" ht="22.5" customHeight="1" x14ac:dyDescent="0.15">
      <c r="B30" s="386" t="s">
        <v>2</v>
      </c>
      <c r="C30" s="387"/>
      <c r="D30" s="387"/>
      <c r="E30" s="38">
        <v>495</v>
      </c>
      <c r="F30" s="35">
        <v>61.818181818181813</v>
      </c>
      <c r="G30" s="32">
        <v>4.8484848484848486</v>
      </c>
      <c r="H30" s="32">
        <v>27.474747474747474</v>
      </c>
      <c r="I30" s="32">
        <v>8.0808080808080813</v>
      </c>
      <c r="J30" s="32">
        <v>36.767676767676768</v>
      </c>
      <c r="K30" s="32">
        <v>14.949494949494948</v>
      </c>
      <c r="L30" s="32">
        <v>17.373737373737374</v>
      </c>
      <c r="M30" s="32">
        <v>28.686868686868689</v>
      </c>
      <c r="N30" s="32">
        <v>13.131313131313133</v>
      </c>
      <c r="O30" s="33">
        <v>1.2121212121212122</v>
      </c>
      <c r="P30" s="16"/>
      <c r="Q30" s="16"/>
    </row>
    <row r="31" spans="2:19" s="1" customFormat="1" ht="22.5" customHeight="1" x14ac:dyDescent="0.15">
      <c r="B31" s="388" t="s">
        <v>3</v>
      </c>
      <c r="C31" s="42" t="s">
        <v>375</v>
      </c>
      <c r="D31" s="43"/>
      <c r="E31" s="39">
        <v>236</v>
      </c>
      <c r="F31" s="36">
        <v>60.169491525423723</v>
      </c>
      <c r="G31" s="28">
        <v>4.2372881355932197</v>
      </c>
      <c r="H31" s="28">
        <v>30.508474576271187</v>
      </c>
      <c r="I31" s="28">
        <v>6.3559322033898304</v>
      </c>
      <c r="J31" s="28">
        <v>33.050847457627121</v>
      </c>
      <c r="K31" s="28">
        <v>14.40677966101695</v>
      </c>
      <c r="L31" s="59">
        <v>11.864406779661017</v>
      </c>
      <c r="M31" s="28">
        <v>26.271186440677969</v>
      </c>
      <c r="N31" s="28">
        <v>15.254237288135593</v>
      </c>
      <c r="O31" s="29">
        <v>0.84745762711864403</v>
      </c>
      <c r="P31" s="16"/>
      <c r="Q31" s="16"/>
    </row>
    <row r="32" spans="2:19" s="1" customFormat="1" ht="22.5" customHeight="1" x14ac:dyDescent="0.15">
      <c r="B32" s="389"/>
      <c r="C32" s="41" t="s">
        <v>379</v>
      </c>
      <c r="D32" s="44"/>
      <c r="E32" s="40">
        <v>259</v>
      </c>
      <c r="F32" s="37">
        <v>63.320463320463318</v>
      </c>
      <c r="G32" s="30">
        <v>5.4054054054054053</v>
      </c>
      <c r="H32" s="30">
        <v>24.710424710424711</v>
      </c>
      <c r="I32" s="30">
        <v>9.6525096525096519</v>
      </c>
      <c r="J32" s="30">
        <v>40.154440154440152</v>
      </c>
      <c r="K32" s="30">
        <v>15.444015444015443</v>
      </c>
      <c r="L32" s="54">
        <v>22.393822393822393</v>
      </c>
      <c r="M32" s="30">
        <v>30.888030888030887</v>
      </c>
      <c r="N32" s="30">
        <v>11.196911196911197</v>
      </c>
      <c r="O32" s="31">
        <v>1.5444015444015444</v>
      </c>
      <c r="P32" s="16"/>
      <c r="Q32" s="16"/>
    </row>
  </sheetData>
  <mergeCells count="2">
    <mergeCell ref="B30:D30"/>
    <mergeCell ref="B31:B32"/>
  </mergeCells>
  <phoneticPr fontId="7"/>
  <conditionalFormatting sqref="C31:C32 F28:O28">
    <cfRule type="cellIs" dxfId="140" priority="3" stopIfTrue="1" operator="equal">
      <formula>"."</formula>
    </cfRule>
  </conditionalFormatting>
  <conditionalFormatting sqref="P28">
    <cfRule type="cellIs" dxfId="139" priority="2" stopIfTrue="1" operator="equal">
      <formula>"."</formula>
    </cfRule>
  </conditionalFormatting>
  <conditionalFormatting sqref="Q28">
    <cfRule type="cellIs" dxfId="138"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B1:DQ51"/>
  <sheetViews>
    <sheetView showGridLines="0" topLeftCell="A32" zoomScale="80" workbookViewId="0">
      <selection activeCell="L46" sqref="L46"/>
    </sheetView>
  </sheetViews>
  <sheetFormatPr defaultColWidth="5.25" defaultRowHeight="13.5" x14ac:dyDescent="0.15"/>
  <cols>
    <col min="1" max="2" width="7" customWidth="1"/>
    <col min="3" max="3" width="25.625" customWidth="1"/>
    <col min="4" max="4" width="4.625" customWidth="1"/>
    <col min="5" max="5" width="5.375" customWidth="1"/>
    <col min="6" max="9" width="6.75" customWidth="1"/>
    <col min="10" max="10" width="3.375" customWidth="1"/>
    <col min="11" max="11" width="7" customWidth="1"/>
    <col min="12" max="12" width="25.625" customWidth="1"/>
    <col min="13" max="13" width="4.625" customWidth="1"/>
    <col min="14" max="14" width="5.375" customWidth="1"/>
    <col min="15" max="23" width="5.25" customWidth="1"/>
    <col min="24" max="30" width="5.375" customWidth="1"/>
    <col min="31" max="121" width="5.25" customWidth="1"/>
  </cols>
  <sheetData>
    <row r="1" spans="2:121" s="1" customFormat="1" ht="21.75" customHeight="1" x14ac:dyDescent="0.15">
      <c r="B1" s="15"/>
      <c r="C1" s="16"/>
      <c r="D1" s="2"/>
      <c r="E1" s="13"/>
      <c r="F1" s="4"/>
      <c r="G1" s="4"/>
      <c r="H1" s="4"/>
      <c r="I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row>
    <row r="2" spans="2:121" s="1" customFormat="1" ht="15" customHeight="1" x14ac:dyDescent="0.15">
      <c r="B2" s="15"/>
      <c r="C2" s="16"/>
      <c r="D2" s="2"/>
      <c r="E2" s="13"/>
      <c r="F2" s="4"/>
      <c r="G2" s="4"/>
      <c r="H2" s="4"/>
      <c r="I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row>
    <row r="3" spans="2:121" s="1" customFormat="1" ht="15" customHeight="1" x14ac:dyDescent="0.15">
      <c r="B3" s="15"/>
      <c r="C3" s="16"/>
      <c r="D3" s="2"/>
      <c r="E3" s="13"/>
      <c r="F3" s="4"/>
      <c r="G3" s="4"/>
      <c r="H3" s="4"/>
      <c r="I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row>
    <row r="4" spans="2:121" s="1" customFormat="1" ht="15" customHeight="1" x14ac:dyDescent="0.15">
      <c r="B4" s="15"/>
      <c r="C4" s="16"/>
      <c r="D4" s="2"/>
      <c r="E4" s="13"/>
      <c r="F4" s="4"/>
      <c r="G4" s="4"/>
      <c r="H4" s="4"/>
      <c r="I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row>
    <row r="5" spans="2:121" s="1" customFormat="1" ht="15" customHeight="1" x14ac:dyDescent="0.15">
      <c r="B5" s="15"/>
      <c r="C5" s="16"/>
      <c r="D5" s="2"/>
      <c r="E5" s="13"/>
      <c r="F5" s="4"/>
      <c r="G5" s="4"/>
      <c r="H5" s="4"/>
      <c r="I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row>
    <row r="6" spans="2:121" s="1" customFormat="1" ht="15" customHeight="1" x14ac:dyDescent="0.15">
      <c r="B6" s="15"/>
      <c r="C6" s="16"/>
      <c r="D6" s="2"/>
      <c r="E6" s="13"/>
      <c r="F6" s="4"/>
      <c r="G6" s="4"/>
      <c r="H6" s="4"/>
      <c r="I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row>
    <row r="7" spans="2:121" s="1" customFormat="1" ht="15" customHeight="1" x14ac:dyDescent="0.15">
      <c r="B7" s="15"/>
      <c r="C7" s="16"/>
      <c r="D7" s="2"/>
      <c r="E7" s="13"/>
      <c r="F7" s="4"/>
      <c r="G7" s="4"/>
      <c r="H7" s="4"/>
      <c r="I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row>
    <row r="8" spans="2:121" s="1" customFormat="1" ht="15" customHeight="1" x14ac:dyDescent="0.15">
      <c r="B8" s="15"/>
      <c r="C8" s="16"/>
      <c r="D8" s="2"/>
      <c r="E8" s="13"/>
      <c r="F8" s="4"/>
      <c r="G8" s="4"/>
      <c r="H8" s="4"/>
      <c r="I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row>
    <row r="9" spans="2:121" s="1" customFormat="1" ht="15" customHeight="1" x14ac:dyDescent="0.15">
      <c r="B9" s="15"/>
      <c r="C9" s="16"/>
      <c r="D9" s="2"/>
      <c r="E9" s="13"/>
      <c r="F9" s="4"/>
      <c r="G9" s="4"/>
      <c r="H9" s="4"/>
      <c r="I9" s="4"/>
      <c r="J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row>
    <row r="10" spans="2:121" s="1" customFormat="1" ht="15" hidden="1" customHeight="1" x14ac:dyDescent="0.15">
      <c r="B10" s="15"/>
      <c r="C10" s="16"/>
      <c r="D10" s="5"/>
      <c r="E10" s="12"/>
      <c r="F10" s="4"/>
      <c r="G10" s="4"/>
      <c r="H10" s="4"/>
      <c r="I10" s="4"/>
      <c r="J10" s="3"/>
      <c r="N10" s="4"/>
      <c r="O10" s="4"/>
      <c r="P10" s="4"/>
      <c r="Q10" s="4"/>
      <c r="R10" s="4"/>
      <c r="S10" s="4"/>
      <c r="T10" s="4"/>
      <c r="U10" s="4"/>
      <c r="V10" s="4"/>
      <c r="W10" s="3"/>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row>
    <row r="11" spans="2:121" s="1" customFormat="1" ht="15" hidden="1" customHeight="1" x14ac:dyDescent="0.15">
      <c r="B11" s="15"/>
      <c r="C11" s="16"/>
      <c r="D11" s="5"/>
      <c r="E11" s="12"/>
      <c r="F11" s="4"/>
      <c r="G11" s="4"/>
      <c r="H11" s="4"/>
      <c r="I11" s="4"/>
      <c r="J11" s="6"/>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row>
    <row r="12" spans="2:121" s="1" customFormat="1" ht="15" hidden="1" customHeight="1" x14ac:dyDescent="0.15">
      <c r="B12" s="15"/>
      <c r="C12" s="16"/>
      <c r="D12" s="5"/>
      <c r="E12" s="12"/>
      <c r="F12" s="4"/>
      <c r="G12" s="4"/>
      <c r="H12" s="4"/>
      <c r="I12" s="4"/>
      <c r="J12" s="6"/>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row>
    <row r="13" spans="2:121" s="1" customFormat="1" ht="15" hidden="1" customHeight="1" x14ac:dyDescent="0.15">
      <c r="B13" s="15"/>
      <c r="C13" s="16"/>
      <c r="D13" s="5"/>
      <c r="E13" s="12"/>
      <c r="F13" s="4"/>
      <c r="G13" s="4"/>
      <c r="H13" s="4"/>
      <c r="I13" s="4"/>
      <c r="J13" s="6"/>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row>
    <row r="14" spans="2:121" s="1" customFormat="1" ht="15" customHeight="1" x14ac:dyDescent="0.15">
      <c r="B14" s="15"/>
      <c r="C14" s="16"/>
      <c r="D14" s="5"/>
      <c r="E14" s="12"/>
      <c r="F14" s="4"/>
      <c r="G14" s="4"/>
      <c r="H14" s="4"/>
      <c r="I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row>
    <row r="15" spans="2:121" s="1" customFormat="1" ht="15" customHeight="1" x14ac:dyDescent="0.15">
      <c r="B15" s="15"/>
      <c r="C15" s="16"/>
      <c r="D15" s="5"/>
      <c r="E15" s="12"/>
      <c r="F15" s="4"/>
      <c r="G15" s="4"/>
      <c r="H15" s="4"/>
      <c r="I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row>
    <row r="16" spans="2:121" s="1" customFormat="1" ht="15" customHeight="1" x14ac:dyDescent="0.15">
      <c r="B16" s="15"/>
      <c r="C16" s="16"/>
      <c r="D16" s="5"/>
      <c r="E16" s="12"/>
      <c r="F16" s="4"/>
      <c r="G16" s="4"/>
      <c r="H16" s="4"/>
      <c r="I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row>
    <row r="17" spans="2:121" s="1" customFormat="1" ht="15" customHeight="1" x14ac:dyDescent="0.15">
      <c r="B17" s="15"/>
      <c r="C17" s="16"/>
      <c r="D17" s="5"/>
      <c r="E17" s="12"/>
      <c r="F17" s="4"/>
      <c r="G17" s="4"/>
      <c r="H17" s="4"/>
      <c r="I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row>
    <row r="18" spans="2:121" s="1" customFormat="1" ht="15" customHeight="1" x14ac:dyDescent="0.15">
      <c r="B18" s="15"/>
      <c r="C18" s="16"/>
      <c r="D18" s="5"/>
      <c r="E18" s="12"/>
      <c r="F18" s="4"/>
      <c r="G18" s="4"/>
      <c r="H18" s="4"/>
      <c r="I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row>
    <row r="19" spans="2:121" s="1" customFormat="1" ht="15" customHeight="1" x14ac:dyDescent="0.15">
      <c r="B19" s="15"/>
      <c r="C19" s="16"/>
      <c r="D19" s="5"/>
      <c r="E19" s="12"/>
      <c r="F19" s="4"/>
      <c r="G19" s="4"/>
      <c r="H19" s="4"/>
      <c r="I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row>
    <row r="20" spans="2:121" s="1" customFormat="1" ht="15" customHeight="1" x14ac:dyDescent="0.15">
      <c r="B20" s="15"/>
      <c r="C20" s="16"/>
      <c r="D20" s="5"/>
      <c r="E20" s="12"/>
      <c r="F20" s="4"/>
      <c r="G20" s="4"/>
      <c r="H20" s="4"/>
      <c r="I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row>
    <row r="21" spans="2:121" s="1" customFormat="1" ht="15" customHeight="1" x14ac:dyDescent="0.15">
      <c r="B21" s="15"/>
      <c r="C21" s="16"/>
      <c r="D21" s="5"/>
      <c r="E21" s="12"/>
      <c r="F21" s="4"/>
      <c r="G21" s="4"/>
      <c r="H21" s="4"/>
      <c r="I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row>
    <row r="22" spans="2:121" s="1" customFormat="1" ht="15" customHeight="1" x14ac:dyDescent="0.15">
      <c r="B22" s="15"/>
      <c r="C22" s="16"/>
      <c r="D22" s="5"/>
      <c r="E22" s="12"/>
      <c r="F22" s="4"/>
      <c r="G22" s="4"/>
      <c r="H22" s="4"/>
      <c r="I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row>
    <row r="23" spans="2:121" s="1" customFormat="1" ht="15" customHeight="1" x14ac:dyDescent="0.15">
      <c r="B23" s="15"/>
      <c r="C23" s="16"/>
      <c r="D23" s="5"/>
      <c r="E23" s="12"/>
      <c r="F23" s="4"/>
      <c r="G23" s="4"/>
      <c r="H23" s="4"/>
      <c r="I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row>
    <row r="24" spans="2:121" s="1" customFormat="1" ht="15" customHeight="1" x14ac:dyDescent="0.15">
      <c r="B24" s="15"/>
      <c r="C24" s="16"/>
      <c r="D24" s="5"/>
      <c r="E24" s="12"/>
      <c r="F24" s="4"/>
      <c r="G24" s="4"/>
      <c r="H24" s="4"/>
      <c r="I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row>
    <row r="25" spans="2:121" s="1" customFormat="1" ht="15" customHeight="1" x14ac:dyDescent="0.15">
      <c r="B25" s="15"/>
      <c r="C25" s="16"/>
      <c r="D25" s="5"/>
      <c r="E25" s="12"/>
      <c r="F25" s="4"/>
      <c r="G25" s="4"/>
      <c r="H25" s="4"/>
      <c r="I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row>
    <row r="26" spans="2:121" s="1" customFormat="1" ht="15" customHeight="1" x14ac:dyDescent="0.15">
      <c r="B26" s="15"/>
      <c r="C26" s="16"/>
      <c r="D26" s="5"/>
      <c r="E26" s="12"/>
      <c r="F26" s="4"/>
      <c r="G26" s="4"/>
      <c r="H26" s="4"/>
      <c r="I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row>
    <row r="27" spans="2:121" s="1" customFormat="1" ht="15" customHeight="1" x14ac:dyDescent="0.15">
      <c r="B27" s="20"/>
      <c r="C27" s="20"/>
      <c r="D27" s="45"/>
      <c r="E27" s="34"/>
      <c r="F27" s="10"/>
      <c r="G27" s="10"/>
      <c r="H27" s="4"/>
      <c r="I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row>
    <row r="28" spans="2:121" s="4" customFormat="1" ht="129.94999999999999" customHeight="1" x14ac:dyDescent="0.15">
      <c r="B28" s="20"/>
      <c r="C28" s="20"/>
      <c r="D28" s="45"/>
      <c r="E28" s="21"/>
      <c r="F28" s="22" t="s">
        <v>10</v>
      </c>
      <c r="G28" s="24" t="s">
        <v>12</v>
      </c>
      <c r="H28" s="17"/>
      <c r="I28" s="17"/>
      <c r="J28" s="1"/>
      <c r="K28" s="9"/>
      <c r="L28" s="9"/>
      <c r="M28" s="9"/>
      <c r="X28" s="17"/>
      <c r="Y28" s="17"/>
      <c r="Z28" s="17"/>
      <c r="AA28" s="17"/>
      <c r="AB28" s="17"/>
      <c r="AC28" s="17"/>
    </row>
    <row r="29" spans="2:121" s="3" customFormat="1" ht="20.100000000000001" customHeight="1" x14ac:dyDescent="0.15">
      <c r="B29" s="20"/>
      <c r="C29" s="20"/>
      <c r="D29" s="45"/>
      <c r="E29" s="11" t="s">
        <v>0</v>
      </c>
      <c r="F29" s="25"/>
      <c r="G29" s="27"/>
      <c r="H29" s="18"/>
      <c r="I29" s="18"/>
      <c r="J29" s="1"/>
      <c r="N29" s="113" t="s">
        <v>0</v>
      </c>
      <c r="V29" s="12"/>
      <c r="W29" s="4"/>
      <c r="X29" s="14" t="s">
        <v>1</v>
      </c>
      <c r="Y29" s="18"/>
      <c r="Z29" s="18"/>
      <c r="AA29" s="18"/>
      <c r="AB29" s="18"/>
      <c r="AC29" s="18"/>
    </row>
    <row r="30" spans="2:121" s="1" customFormat="1" ht="22.5" customHeight="1" x14ac:dyDescent="0.15">
      <c r="B30" s="386" t="s">
        <v>2</v>
      </c>
      <c r="C30" s="387"/>
      <c r="D30" s="387"/>
      <c r="E30" s="38">
        <v>495</v>
      </c>
      <c r="F30" s="35">
        <v>74.545454545454547</v>
      </c>
      <c r="G30" s="33">
        <v>25.454545454545453</v>
      </c>
      <c r="H30" s="19"/>
      <c r="I30" s="19"/>
      <c r="K30" s="386" t="s">
        <v>2</v>
      </c>
      <c r="L30" s="387"/>
      <c r="M30" s="387"/>
      <c r="N30" s="38">
        <f t="shared" ref="N30:N32" si="0">IF(LEN(E30)=0,"",E30)</f>
        <v>495</v>
      </c>
      <c r="O30" s="120"/>
      <c r="P30" s="121"/>
      <c r="Q30" s="121"/>
      <c r="R30" s="121"/>
      <c r="S30" s="121"/>
      <c r="T30" s="121"/>
      <c r="U30" s="121"/>
      <c r="V30" s="121"/>
      <c r="W30" s="122"/>
      <c r="X30" s="123"/>
      <c r="Y30" s="8"/>
      <c r="Z30" s="8"/>
      <c r="AA30" s="8"/>
      <c r="AB30" s="8"/>
      <c r="AC30" s="8"/>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row>
    <row r="31" spans="2:121" s="1" customFormat="1" ht="22.5" customHeight="1" x14ac:dyDescent="0.15">
      <c r="B31" s="388" t="s">
        <v>3</v>
      </c>
      <c r="C31" s="42" t="s">
        <v>375</v>
      </c>
      <c r="D31" s="43"/>
      <c r="E31" s="39">
        <v>236</v>
      </c>
      <c r="F31" s="70">
        <v>88.135593220338976</v>
      </c>
      <c r="G31" s="78">
        <v>11.864406779661017</v>
      </c>
      <c r="H31" s="19"/>
      <c r="I31" s="19"/>
      <c r="J31" s="4"/>
      <c r="K31" s="388" t="s">
        <v>3</v>
      </c>
      <c r="L31" s="42" t="s">
        <v>375</v>
      </c>
      <c r="M31" s="43"/>
      <c r="N31" s="39">
        <f t="shared" si="0"/>
        <v>236</v>
      </c>
      <c r="O31" s="114"/>
      <c r="P31" s="7"/>
      <c r="Q31" s="7"/>
      <c r="R31" s="7"/>
      <c r="S31" s="7"/>
      <c r="T31" s="7"/>
      <c r="U31" s="7"/>
      <c r="V31" s="7"/>
      <c r="W31" s="4"/>
      <c r="X31" s="115"/>
      <c r="Y31" s="8"/>
      <c r="Z31" s="8"/>
      <c r="AA31" s="8"/>
      <c r="AB31" s="8"/>
      <c r="AC31" s="8"/>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row>
    <row r="32" spans="2:121" s="1" customFormat="1" ht="22.5" customHeight="1" x14ac:dyDescent="0.15">
      <c r="B32" s="389"/>
      <c r="C32" s="41" t="s">
        <v>379</v>
      </c>
      <c r="D32" s="44"/>
      <c r="E32" s="40">
        <v>259</v>
      </c>
      <c r="F32" s="72">
        <v>62.162162162162161</v>
      </c>
      <c r="G32" s="77">
        <v>37.837837837837839</v>
      </c>
      <c r="H32" s="19"/>
      <c r="I32" s="19"/>
      <c r="J32" s="4"/>
      <c r="K32" s="389"/>
      <c r="L32" s="41" t="s">
        <v>379</v>
      </c>
      <c r="M32" s="44"/>
      <c r="N32" s="40">
        <f t="shared" si="0"/>
        <v>259</v>
      </c>
      <c r="O32" s="116"/>
      <c r="P32" s="117"/>
      <c r="Q32" s="117"/>
      <c r="R32" s="117"/>
      <c r="S32" s="117"/>
      <c r="T32" s="117"/>
      <c r="U32" s="117"/>
      <c r="V32" s="117"/>
      <c r="W32" s="118"/>
      <c r="X32" s="119"/>
      <c r="Y32" s="8"/>
      <c r="Z32" s="8"/>
      <c r="AA32" s="8"/>
      <c r="AB32" s="8"/>
      <c r="AC32" s="8"/>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row>
    <row r="33" spans="3:9" ht="22.5" customHeight="1" x14ac:dyDescent="0.15"/>
    <row r="34" spans="3:9" ht="22.5" customHeight="1" x14ac:dyDescent="0.15"/>
    <row r="35" spans="3:9" ht="22.5" customHeight="1" x14ac:dyDescent="0.15">
      <c r="D35" s="131" t="str">
        <f>F28</f>
        <v>ない</v>
      </c>
      <c r="E35" s="131" t="str">
        <f>G28</f>
        <v>ある</v>
      </c>
      <c r="F35" s="130">
        <f t="shared" ref="F35:G35" si="1">H27</f>
        <v>0</v>
      </c>
      <c r="G35" s="130">
        <f t="shared" si="1"/>
        <v>0</v>
      </c>
      <c r="H35" s="130">
        <f>J27</f>
        <v>0</v>
      </c>
      <c r="I35" s="130" t="s">
        <v>228</v>
      </c>
    </row>
    <row r="36" spans="3:9" ht="22.5" customHeight="1" x14ac:dyDescent="0.15">
      <c r="C36" t="str">
        <f>"男性総合職(n=" &amp; E31 &amp; ")"</f>
        <v>男性総合職(n=236)</v>
      </c>
      <c r="D36" s="131">
        <f>F31</f>
        <v>88.135593220338976</v>
      </c>
      <c r="E36" s="131">
        <f>G31</f>
        <v>11.864406779661017</v>
      </c>
      <c r="F36" s="131">
        <f t="shared" ref="F36:H37" si="2">H30</f>
        <v>0</v>
      </c>
      <c r="G36" s="131">
        <f t="shared" si="2"/>
        <v>0</v>
      </c>
      <c r="H36" s="131">
        <f t="shared" si="2"/>
        <v>0</v>
      </c>
      <c r="I36" s="131"/>
    </row>
    <row r="37" spans="3:9" ht="22.5" customHeight="1" x14ac:dyDescent="0.15">
      <c r="C37" t="str">
        <f>"女性総合職(n=" &amp; E32 &amp; ")"</f>
        <v>女性総合職(n=259)</v>
      </c>
      <c r="D37" s="131">
        <f>F32</f>
        <v>62.162162162162161</v>
      </c>
      <c r="E37" s="131">
        <f>G32</f>
        <v>37.837837837837839</v>
      </c>
      <c r="F37" s="131">
        <f t="shared" si="2"/>
        <v>0</v>
      </c>
      <c r="G37" s="131">
        <f t="shared" si="2"/>
        <v>0</v>
      </c>
      <c r="H37" s="131">
        <f t="shared" si="2"/>
        <v>0</v>
      </c>
      <c r="I37" s="131"/>
    </row>
    <row r="38" spans="3:9" ht="22.5" customHeight="1" x14ac:dyDescent="0.15"/>
    <row r="39" spans="3:9" ht="22.5" customHeight="1" x14ac:dyDescent="0.15"/>
    <row r="40" spans="3:9" ht="22.5" customHeight="1" x14ac:dyDescent="0.15"/>
    <row r="41" spans="3:9" ht="22.5" customHeight="1" x14ac:dyDescent="0.15"/>
    <row r="42" spans="3:9" ht="22.5" customHeight="1" x14ac:dyDescent="0.15"/>
    <row r="43" spans="3:9" ht="22.5" customHeight="1" x14ac:dyDescent="0.15"/>
    <row r="44" spans="3:9" ht="22.5" customHeight="1" x14ac:dyDescent="0.15"/>
    <row r="45" spans="3:9" ht="22.5" customHeight="1" x14ac:dyDescent="0.15"/>
    <row r="46" spans="3:9" ht="22.5" customHeight="1" x14ac:dyDescent="0.15"/>
    <row r="47" spans="3:9" ht="22.5" customHeight="1" x14ac:dyDescent="0.15"/>
    <row r="48" spans="3:9" ht="22.5" customHeight="1" x14ac:dyDescent="0.15"/>
    <row r="49" ht="22.5" customHeight="1" x14ac:dyDescent="0.15"/>
    <row r="50" ht="22.5" customHeight="1" x14ac:dyDescent="0.15"/>
    <row r="51" ht="22.5" customHeight="1" x14ac:dyDescent="0.15"/>
  </sheetData>
  <mergeCells count="4">
    <mergeCell ref="B30:D30"/>
    <mergeCell ref="B31:B32"/>
    <mergeCell ref="K30:M30"/>
    <mergeCell ref="K31:K32"/>
  </mergeCells>
  <phoneticPr fontId="7"/>
  <conditionalFormatting sqref="X28:AC28 C31:C32 F28:I28">
    <cfRule type="cellIs" dxfId="184" priority="2" stopIfTrue="1" operator="equal">
      <formula>"."</formula>
    </cfRule>
  </conditionalFormatting>
  <conditionalFormatting sqref="L31:L32">
    <cfRule type="cellIs" dxfId="183"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S32"/>
  <sheetViews>
    <sheetView showGridLines="0" topLeftCell="A26" zoomScale="80" workbookViewId="0">
      <selection activeCell="C32" sqref="C32"/>
    </sheetView>
  </sheetViews>
  <sheetFormatPr defaultColWidth="5.25" defaultRowHeight="13.5" x14ac:dyDescent="0.15"/>
  <cols>
    <col min="1" max="2" width="7" customWidth="1"/>
    <col min="3" max="3" width="25.625" customWidth="1"/>
    <col min="4" max="4" width="4.625" customWidth="1"/>
    <col min="5" max="5" width="5.375" customWidth="1"/>
    <col min="6" max="15" width="6.75" customWidth="1"/>
    <col min="16" max="17" width="5.25" customWidth="1"/>
    <col min="18" max="18" width="3.375" customWidth="1"/>
    <col min="19" max="19" width="7" customWidth="1"/>
    <col min="20" max="20" width="25.625" customWidth="1"/>
    <col min="21" max="21" width="5.375" customWidth="1"/>
  </cols>
  <sheetData>
    <row r="1" spans="2:19" s="1" customFormat="1" ht="21.75" customHeight="1" x14ac:dyDescent="0.15">
      <c r="B1" s="15"/>
      <c r="C1" s="16"/>
      <c r="D1" s="2"/>
      <c r="E1" s="13"/>
      <c r="F1" s="4"/>
      <c r="G1" s="4"/>
      <c r="H1" s="4"/>
      <c r="I1" s="4"/>
      <c r="J1" s="4"/>
      <c r="K1" s="4"/>
      <c r="L1" s="4"/>
      <c r="M1" s="4"/>
      <c r="N1" s="4"/>
      <c r="O1" s="4"/>
    </row>
    <row r="2" spans="2:19" s="1" customFormat="1" ht="15" customHeight="1" x14ac:dyDescent="0.15">
      <c r="B2" s="15"/>
      <c r="C2" s="16"/>
      <c r="D2" s="2"/>
      <c r="E2" s="13"/>
      <c r="F2" s="4"/>
      <c r="G2" s="4"/>
      <c r="H2" s="4"/>
      <c r="I2" s="4"/>
      <c r="J2" s="4"/>
      <c r="K2" s="4"/>
      <c r="L2" s="4"/>
      <c r="M2" s="4"/>
      <c r="N2" s="4"/>
      <c r="O2" s="4"/>
    </row>
    <row r="3" spans="2:19" s="1" customFormat="1" ht="15" customHeight="1" x14ac:dyDescent="0.15">
      <c r="B3" s="15"/>
      <c r="C3" s="16"/>
      <c r="D3" s="2"/>
      <c r="E3" s="13"/>
      <c r="F3" s="4"/>
      <c r="G3" s="4"/>
      <c r="H3" s="4"/>
      <c r="I3" s="4"/>
      <c r="J3" s="4"/>
      <c r="K3" s="4"/>
      <c r="L3" s="4"/>
      <c r="M3" s="4"/>
      <c r="N3" s="4"/>
      <c r="O3" s="4"/>
    </row>
    <row r="4" spans="2:19" s="1" customFormat="1" ht="15" customHeight="1" x14ac:dyDescent="0.15">
      <c r="B4" s="15"/>
      <c r="C4" s="16"/>
      <c r="D4" s="2"/>
      <c r="E4" s="13"/>
      <c r="F4" s="4"/>
      <c r="G4" s="4"/>
      <c r="H4" s="4"/>
      <c r="I4" s="4"/>
      <c r="J4" s="4"/>
      <c r="K4" s="4"/>
      <c r="L4" s="4"/>
      <c r="M4" s="4"/>
      <c r="N4" s="4"/>
      <c r="O4" s="4"/>
    </row>
    <row r="5" spans="2:19" s="1" customFormat="1" ht="15" customHeight="1" x14ac:dyDescent="0.15">
      <c r="B5" s="15"/>
      <c r="C5" s="16"/>
      <c r="D5" s="2"/>
      <c r="E5" s="13"/>
      <c r="F5" s="4"/>
      <c r="G5" s="4"/>
      <c r="H5" s="4"/>
      <c r="I5" s="4"/>
      <c r="J5" s="4"/>
      <c r="K5" s="4"/>
      <c r="L5" s="4"/>
      <c r="M5" s="4"/>
      <c r="N5" s="4"/>
      <c r="O5" s="4"/>
    </row>
    <row r="6" spans="2:19" s="1" customFormat="1" ht="15" customHeight="1" x14ac:dyDescent="0.15">
      <c r="B6" s="15"/>
      <c r="C6" s="16"/>
      <c r="D6" s="2"/>
      <c r="E6" s="13"/>
      <c r="F6" s="4"/>
      <c r="G6" s="4"/>
      <c r="H6" s="4"/>
      <c r="I6" s="4"/>
      <c r="J6" s="4"/>
      <c r="K6" s="4"/>
      <c r="L6" s="4"/>
      <c r="M6" s="4"/>
      <c r="N6" s="4"/>
      <c r="O6" s="4"/>
    </row>
    <row r="7" spans="2:19" s="1" customFormat="1" ht="15" customHeight="1" x14ac:dyDescent="0.15">
      <c r="B7" s="15"/>
      <c r="C7" s="16"/>
      <c r="D7" s="2"/>
      <c r="E7" s="13"/>
      <c r="F7" s="4"/>
      <c r="G7" s="4"/>
      <c r="H7" s="4"/>
      <c r="I7" s="4"/>
      <c r="J7" s="4"/>
      <c r="K7" s="4"/>
      <c r="L7" s="4"/>
      <c r="M7" s="4"/>
      <c r="N7" s="4"/>
      <c r="O7" s="4"/>
    </row>
    <row r="8" spans="2:19" s="1" customFormat="1" ht="15" customHeight="1" x14ac:dyDescent="0.15">
      <c r="B8" s="15"/>
      <c r="C8" s="16"/>
      <c r="D8" s="2"/>
      <c r="E8" s="13"/>
      <c r="F8" s="4"/>
      <c r="G8" s="4"/>
      <c r="H8" s="4"/>
      <c r="I8" s="4"/>
      <c r="J8" s="4"/>
      <c r="K8" s="4"/>
      <c r="L8" s="4"/>
      <c r="M8" s="4"/>
      <c r="N8" s="4"/>
      <c r="O8" s="4"/>
    </row>
    <row r="9" spans="2:19" s="1" customFormat="1" ht="15" customHeight="1" x14ac:dyDescent="0.15">
      <c r="B9" s="15"/>
      <c r="C9" s="16"/>
      <c r="D9" s="2"/>
      <c r="E9" s="13"/>
      <c r="F9" s="4"/>
      <c r="G9" s="4"/>
      <c r="H9" s="4"/>
      <c r="I9" s="4"/>
      <c r="J9" s="4"/>
      <c r="K9" s="4"/>
      <c r="L9" s="4"/>
      <c r="M9" s="4"/>
      <c r="N9" s="4"/>
      <c r="O9" s="4"/>
      <c r="R9" s="4"/>
      <c r="S9" s="4"/>
    </row>
    <row r="10" spans="2:19" s="1" customFormat="1" ht="15" customHeight="1" x14ac:dyDescent="0.15">
      <c r="B10" s="15"/>
      <c r="C10" s="16"/>
      <c r="D10" s="2"/>
      <c r="E10" s="13"/>
      <c r="F10" s="4"/>
      <c r="G10" s="4"/>
      <c r="H10" s="4"/>
      <c r="I10" s="4"/>
      <c r="J10" s="4"/>
      <c r="K10" s="4"/>
      <c r="L10" s="4"/>
      <c r="M10" s="4"/>
      <c r="N10" s="4"/>
      <c r="O10" s="4"/>
      <c r="R10" s="3"/>
      <c r="S10" s="3"/>
    </row>
    <row r="11" spans="2:19" s="1" customFormat="1" ht="15" customHeight="1" x14ac:dyDescent="0.15">
      <c r="B11" s="15"/>
      <c r="C11" s="16"/>
      <c r="D11" s="2"/>
      <c r="E11" s="13"/>
      <c r="F11" s="4"/>
      <c r="G11" s="4"/>
      <c r="H11" s="4"/>
      <c r="I11" s="4"/>
      <c r="J11" s="4"/>
      <c r="K11" s="4"/>
      <c r="L11" s="4"/>
      <c r="M11" s="4"/>
      <c r="N11" s="4"/>
      <c r="O11" s="4"/>
      <c r="R11" s="6"/>
    </row>
    <row r="12" spans="2:19" s="1" customFormat="1" ht="15" hidden="1" customHeight="1" x14ac:dyDescent="0.15">
      <c r="B12" s="15"/>
      <c r="C12" s="16"/>
      <c r="D12" s="2"/>
      <c r="E12" s="13"/>
      <c r="F12" s="4"/>
      <c r="G12" s="4"/>
      <c r="H12" s="4"/>
      <c r="I12" s="4"/>
      <c r="J12" s="4"/>
      <c r="K12" s="4"/>
      <c r="L12" s="4"/>
      <c r="M12" s="4"/>
      <c r="N12" s="4"/>
      <c r="O12" s="4"/>
      <c r="R12" s="6"/>
    </row>
    <row r="13" spans="2:19" s="1" customFormat="1" ht="15" hidden="1" customHeight="1" x14ac:dyDescent="0.15">
      <c r="B13" s="15"/>
      <c r="C13" s="16"/>
      <c r="D13" s="2"/>
      <c r="E13" s="13"/>
      <c r="F13" s="4"/>
      <c r="G13" s="4"/>
      <c r="H13" s="4"/>
      <c r="I13" s="4"/>
      <c r="J13" s="4"/>
      <c r="K13" s="4"/>
      <c r="L13" s="4"/>
      <c r="M13" s="4"/>
      <c r="N13" s="4"/>
      <c r="O13" s="4"/>
      <c r="R13" s="6"/>
    </row>
    <row r="14" spans="2:19" s="1" customFormat="1" ht="15" customHeight="1" x14ac:dyDescent="0.15">
      <c r="B14" s="15"/>
      <c r="C14" s="16"/>
      <c r="D14" s="2"/>
      <c r="E14" s="13"/>
      <c r="F14" s="4"/>
      <c r="G14" s="4"/>
      <c r="H14" s="4"/>
      <c r="I14" s="4"/>
      <c r="J14" s="4"/>
      <c r="K14" s="4"/>
      <c r="L14" s="4"/>
      <c r="M14" s="4"/>
      <c r="N14" s="4"/>
      <c r="O14" s="4"/>
    </row>
    <row r="15" spans="2:19" s="1" customFormat="1" ht="15" customHeight="1" x14ac:dyDescent="0.15">
      <c r="B15" s="15"/>
      <c r="C15" s="16"/>
      <c r="D15" s="2"/>
      <c r="E15" s="13"/>
      <c r="F15" s="4"/>
      <c r="G15" s="4"/>
      <c r="H15" s="4"/>
      <c r="I15" s="4"/>
      <c r="J15" s="4"/>
      <c r="K15" s="4"/>
      <c r="L15" s="4"/>
      <c r="M15" s="4"/>
      <c r="N15" s="4"/>
      <c r="O15" s="4"/>
    </row>
    <row r="16" spans="2:19" s="1" customFormat="1" ht="15" customHeight="1" x14ac:dyDescent="0.15">
      <c r="B16" s="15"/>
      <c r="C16" s="16"/>
      <c r="D16" s="2"/>
      <c r="E16" s="13"/>
      <c r="F16" s="4"/>
      <c r="G16" s="4"/>
      <c r="H16" s="4"/>
      <c r="I16" s="4"/>
      <c r="J16" s="4"/>
      <c r="K16" s="4"/>
      <c r="L16" s="4"/>
      <c r="M16" s="4"/>
      <c r="N16" s="4"/>
      <c r="O16" s="4"/>
    </row>
    <row r="17" spans="2:19" s="1" customFormat="1" ht="15" customHeight="1" x14ac:dyDescent="0.15">
      <c r="B17" s="15"/>
      <c r="C17" s="16"/>
      <c r="D17" s="2"/>
      <c r="E17" s="13"/>
      <c r="F17" s="4"/>
      <c r="G17" s="4"/>
      <c r="H17" s="4"/>
      <c r="I17" s="4"/>
      <c r="J17" s="4"/>
      <c r="K17" s="4"/>
      <c r="L17" s="4"/>
      <c r="M17" s="4"/>
      <c r="N17" s="4"/>
      <c r="O17" s="4"/>
    </row>
    <row r="18" spans="2:19" s="1" customFormat="1" ht="15" customHeight="1" x14ac:dyDescent="0.15">
      <c r="B18" s="15"/>
      <c r="C18" s="16"/>
      <c r="D18" s="2"/>
      <c r="E18" s="13"/>
      <c r="F18" s="4"/>
      <c r="G18" s="4"/>
      <c r="H18" s="4"/>
      <c r="I18" s="4"/>
      <c r="J18" s="4"/>
      <c r="K18" s="4"/>
      <c r="L18" s="4"/>
      <c r="M18" s="4"/>
      <c r="N18" s="4"/>
      <c r="O18" s="4"/>
    </row>
    <row r="19" spans="2:19" s="1" customFormat="1" ht="15" customHeight="1" x14ac:dyDescent="0.15">
      <c r="B19" s="15"/>
      <c r="C19" s="16"/>
      <c r="D19" s="2"/>
      <c r="E19" s="13"/>
      <c r="F19" s="4"/>
      <c r="G19" s="4"/>
      <c r="H19" s="4"/>
      <c r="I19" s="4"/>
      <c r="J19" s="4"/>
      <c r="K19" s="4"/>
      <c r="L19" s="4"/>
      <c r="M19" s="4"/>
      <c r="N19" s="4"/>
      <c r="O19" s="4"/>
    </row>
    <row r="20" spans="2:19" s="1" customFormat="1" ht="15" customHeight="1" x14ac:dyDescent="0.15">
      <c r="B20" s="15"/>
      <c r="C20" s="16"/>
      <c r="D20" s="2"/>
      <c r="E20" s="13"/>
      <c r="F20" s="4"/>
      <c r="G20" s="4"/>
      <c r="H20" s="4"/>
      <c r="I20" s="4"/>
      <c r="J20" s="4"/>
      <c r="K20" s="4"/>
      <c r="L20" s="4"/>
      <c r="M20" s="4"/>
      <c r="N20" s="4"/>
      <c r="O20" s="4"/>
    </row>
    <row r="21" spans="2:19" s="1" customFormat="1" ht="15" customHeight="1" x14ac:dyDescent="0.15">
      <c r="B21" s="15"/>
      <c r="C21" s="16"/>
      <c r="D21" s="2"/>
      <c r="E21" s="13"/>
      <c r="F21" s="4"/>
      <c r="G21" s="4"/>
      <c r="H21" s="4"/>
      <c r="I21" s="4"/>
      <c r="J21" s="4"/>
      <c r="K21" s="4"/>
      <c r="L21" s="4"/>
      <c r="M21" s="4"/>
      <c r="N21" s="4"/>
      <c r="O21" s="4"/>
    </row>
    <row r="22" spans="2:19" s="1" customFormat="1" ht="15" customHeight="1" x14ac:dyDescent="0.15">
      <c r="B22" s="15"/>
      <c r="C22" s="16"/>
      <c r="D22" s="2"/>
      <c r="E22" s="13"/>
      <c r="F22" s="4"/>
      <c r="G22" s="4"/>
      <c r="H22" s="4"/>
      <c r="I22" s="4"/>
      <c r="J22" s="4"/>
      <c r="K22" s="4"/>
      <c r="L22" s="4"/>
      <c r="M22" s="4"/>
      <c r="N22" s="4"/>
      <c r="O22" s="4"/>
    </row>
    <row r="23" spans="2:19" s="1" customFormat="1" ht="15" customHeight="1" x14ac:dyDescent="0.15">
      <c r="B23" s="15"/>
      <c r="C23" s="16"/>
      <c r="D23" s="2"/>
      <c r="E23" s="13"/>
      <c r="F23" s="4"/>
      <c r="G23" s="4"/>
      <c r="H23" s="4"/>
      <c r="I23" s="4"/>
      <c r="J23" s="4"/>
      <c r="K23" s="4"/>
      <c r="L23" s="4"/>
      <c r="M23" s="4"/>
      <c r="N23" s="4"/>
      <c r="O23" s="4"/>
    </row>
    <row r="24" spans="2:19" s="1" customFormat="1" ht="15" customHeight="1" x14ac:dyDescent="0.15">
      <c r="B24" s="15"/>
      <c r="C24" s="16"/>
      <c r="D24" s="2"/>
      <c r="E24" s="13"/>
      <c r="F24" s="4"/>
      <c r="G24" s="4"/>
      <c r="H24" s="4"/>
      <c r="I24" s="4"/>
      <c r="J24" s="4"/>
      <c r="K24" s="4"/>
      <c r="L24" s="4"/>
      <c r="M24" s="4"/>
      <c r="N24" s="4"/>
      <c r="O24" s="4"/>
    </row>
    <row r="25" spans="2:19" s="1" customFormat="1" ht="15" customHeight="1" x14ac:dyDescent="0.15">
      <c r="B25" s="15"/>
      <c r="C25" s="16"/>
      <c r="D25" s="2"/>
      <c r="E25" s="13"/>
      <c r="F25" s="4"/>
      <c r="G25" s="4"/>
      <c r="H25" s="4"/>
      <c r="I25" s="4"/>
      <c r="J25" s="4"/>
      <c r="K25" s="4"/>
      <c r="L25" s="4"/>
      <c r="M25" s="4"/>
      <c r="N25" s="4"/>
      <c r="O25" s="4"/>
    </row>
    <row r="26" spans="2:19" s="1" customFormat="1" ht="15" customHeight="1" x14ac:dyDescent="0.15">
      <c r="B26" s="15"/>
      <c r="C26" s="16"/>
      <c r="D26" s="2"/>
      <c r="E26" s="13"/>
      <c r="F26" s="4"/>
      <c r="G26" s="4"/>
      <c r="H26" s="4"/>
      <c r="I26" s="4"/>
      <c r="J26" s="4"/>
      <c r="K26" s="4"/>
      <c r="L26" s="4"/>
      <c r="M26" s="4"/>
      <c r="N26" s="4"/>
      <c r="O26" s="4"/>
    </row>
    <row r="27" spans="2:19" s="1" customFormat="1" ht="15" customHeight="1" x14ac:dyDescent="0.15">
      <c r="B27" s="20"/>
      <c r="C27" s="20"/>
      <c r="D27" s="45"/>
      <c r="E27" s="34"/>
      <c r="F27" s="10"/>
      <c r="G27" s="10"/>
      <c r="H27" s="10"/>
      <c r="I27" s="10"/>
      <c r="J27" s="10"/>
      <c r="K27" s="10"/>
      <c r="L27" s="10"/>
      <c r="M27" s="10"/>
      <c r="N27" s="10"/>
      <c r="O27" s="10"/>
    </row>
    <row r="28" spans="2:19" s="4" customFormat="1" ht="129.94999999999999" customHeight="1" x14ac:dyDescent="0.15">
      <c r="B28" s="20"/>
      <c r="C28" s="20"/>
      <c r="D28" s="45"/>
      <c r="E28" s="21"/>
      <c r="F28" s="22" t="s">
        <v>48</v>
      </c>
      <c r="G28" s="23" t="s">
        <v>49</v>
      </c>
      <c r="H28" s="23" t="s">
        <v>50</v>
      </c>
      <c r="I28" s="23" t="s">
        <v>51</v>
      </c>
      <c r="J28" s="23" t="s">
        <v>52</v>
      </c>
      <c r="K28" s="23" t="s">
        <v>53</v>
      </c>
      <c r="L28" s="23" t="s">
        <v>54</v>
      </c>
      <c r="M28" s="23" t="s">
        <v>55</v>
      </c>
      <c r="N28" s="23" t="s">
        <v>56</v>
      </c>
      <c r="O28" s="24" t="s">
        <v>5</v>
      </c>
      <c r="P28" s="17"/>
      <c r="Q28" s="17"/>
      <c r="R28" s="1"/>
      <c r="S28" s="1"/>
    </row>
    <row r="29" spans="2:19" s="3" customFormat="1" ht="20.100000000000001" customHeight="1" x14ac:dyDescent="0.15">
      <c r="B29" s="20"/>
      <c r="C29" s="20"/>
      <c r="D29" s="45"/>
      <c r="E29" s="11" t="s">
        <v>0</v>
      </c>
      <c r="F29" s="25"/>
      <c r="G29" s="26"/>
      <c r="H29" s="26"/>
      <c r="I29" s="26"/>
      <c r="J29" s="26"/>
      <c r="K29" s="26"/>
      <c r="L29" s="26"/>
      <c r="M29" s="26"/>
      <c r="N29" s="26"/>
      <c r="O29" s="27"/>
      <c r="R29" s="1"/>
      <c r="S29" s="1"/>
    </row>
    <row r="30" spans="2:19" s="1" customFormat="1" ht="22.5" customHeight="1" x14ac:dyDescent="0.15">
      <c r="B30" s="386" t="s">
        <v>2</v>
      </c>
      <c r="C30" s="387"/>
      <c r="D30" s="387"/>
      <c r="E30" s="38">
        <v>495</v>
      </c>
      <c r="F30" s="35">
        <v>52.72727272727272</v>
      </c>
      <c r="G30" s="32">
        <v>1.2121212121212122</v>
      </c>
      <c r="H30" s="32">
        <v>16.969696969696972</v>
      </c>
      <c r="I30" s="32">
        <v>2.8282828282828283</v>
      </c>
      <c r="J30" s="32">
        <v>25.252525252525253</v>
      </c>
      <c r="K30" s="32">
        <v>12.727272727272727</v>
      </c>
      <c r="L30" s="32">
        <v>14.14141414141414</v>
      </c>
      <c r="M30" s="32">
        <v>28.08080808080808</v>
      </c>
      <c r="N30" s="32">
        <v>29.898989898989896</v>
      </c>
      <c r="O30" s="33">
        <v>5.2525252525252526</v>
      </c>
      <c r="P30" s="16"/>
      <c r="Q30" s="16"/>
    </row>
    <row r="31" spans="2:19" s="1" customFormat="1" ht="22.5" customHeight="1" x14ac:dyDescent="0.15">
      <c r="B31" s="388" t="s">
        <v>3</v>
      </c>
      <c r="C31" s="42" t="s">
        <v>375</v>
      </c>
      <c r="D31" s="43"/>
      <c r="E31" s="39">
        <v>236</v>
      </c>
      <c r="F31" s="36">
        <v>52.542372881355938</v>
      </c>
      <c r="G31" s="28">
        <v>1.2711864406779663</v>
      </c>
      <c r="H31" s="55">
        <v>23.305084745762709</v>
      </c>
      <c r="I31" s="28">
        <v>1.6949152542372881</v>
      </c>
      <c r="J31" s="28">
        <v>22.881355932203391</v>
      </c>
      <c r="K31" s="28">
        <v>11.864406779661017</v>
      </c>
      <c r="L31" s="59">
        <v>8.898305084745763</v>
      </c>
      <c r="M31" s="94">
        <v>22.457627118644069</v>
      </c>
      <c r="N31" s="28">
        <v>28.389830508474578</v>
      </c>
      <c r="O31" s="29">
        <v>4.2372881355932197</v>
      </c>
      <c r="P31" s="16"/>
      <c r="Q31" s="16"/>
    </row>
    <row r="32" spans="2:19" s="1" customFormat="1" ht="22.5" customHeight="1" x14ac:dyDescent="0.15">
      <c r="B32" s="389"/>
      <c r="C32" s="41" t="s">
        <v>379</v>
      </c>
      <c r="D32" s="44"/>
      <c r="E32" s="40">
        <v>259</v>
      </c>
      <c r="F32" s="37">
        <v>52.895752895752899</v>
      </c>
      <c r="G32" s="30">
        <v>1.1583011583011582</v>
      </c>
      <c r="H32" s="60">
        <v>11.196911196911197</v>
      </c>
      <c r="I32" s="30">
        <v>3.8610038610038608</v>
      </c>
      <c r="J32" s="30">
        <v>27.413127413127413</v>
      </c>
      <c r="K32" s="30">
        <v>13.513513513513514</v>
      </c>
      <c r="L32" s="48">
        <v>18.918918918918919</v>
      </c>
      <c r="M32" s="93">
        <v>33.204633204633204</v>
      </c>
      <c r="N32" s="30">
        <v>31.274131274131271</v>
      </c>
      <c r="O32" s="31">
        <v>6.1776061776061777</v>
      </c>
      <c r="P32" s="16"/>
      <c r="Q32" s="16"/>
    </row>
  </sheetData>
  <mergeCells count="2">
    <mergeCell ref="B30:D30"/>
    <mergeCell ref="B31:B32"/>
  </mergeCells>
  <phoneticPr fontId="7"/>
  <conditionalFormatting sqref="C31:C32 F28:O28">
    <cfRule type="cellIs" dxfId="137" priority="3" stopIfTrue="1" operator="equal">
      <formula>"."</formula>
    </cfRule>
  </conditionalFormatting>
  <conditionalFormatting sqref="P28">
    <cfRule type="cellIs" dxfId="136" priority="2" stopIfTrue="1" operator="equal">
      <formula>"."</formula>
    </cfRule>
  </conditionalFormatting>
  <conditionalFormatting sqref="Q28">
    <cfRule type="cellIs" dxfId="135"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1"/>
  <sheetViews>
    <sheetView topLeftCell="A42" zoomScaleNormal="100" workbookViewId="0">
      <selection activeCell="M37" sqref="M37:M38"/>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x14ac:dyDescent="0.15">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x14ac:dyDescent="0.15">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x14ac:dyDescent="0.15">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01"/>
      <c r="C27" s="202"/>
      <c r="D27" s="5"/>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406" t="s">
        <v>307</v>
      </c>
      <c r="C28" s="407"/>
      <c r="D28" s="407"/>
      <c r="E28" s="21"/>
      <c r="F28" s="22" t="s">
        <v>57</v>
      </c>
      <c r="G28" s="23" t="s">
        <v>58</v>
      </c>
      <c r="H28" s="23" t="s">
        <v>59</v>
      </c>
      <c r="I28" s="24" t="s">
        <v>60</v>
      </c>
      <c r="J28" s="17"/>
      <c r="K28" s="17"/>
      <c r="L28" s="1"/>
      <c r="M28" s="9"/>
      <c r="N28" s="9"/>
      <c r="O28" s="9"/>
      <c r="Z28" s="17"/>
      <c r="AA28" s="17"/>
      <c r="AB28" s="17"/>
      <c r="AC28" s="17"/>
      <c r="AD28" s="17"/>
      <c r="AE28" s="17"/>
    </row>
    <row r="29" spans="2:123" s="3" customFormat="1" ht="20.100000000000001" customHeight="1" x14ac:dyDescent="0.15">
      <c r="B29" s="407"/>
      <c r="C29" s="407"/>
      <c r="D29" s="407"/>
      <c r="E29" s="11" t="s">
        <v>0</v>
      </c>
      <c r="F29" s="25"/>
      <c r="G29" s="26"/>
      <c r="H29" s="26"/>
      <c r="I29" s="27"/>
      <c r="J29" s="18"/>
      <c r="K29" s="18"/>
      <c r="L29" s="1"/>
      <c r="P29" s="113" t="s">
        <v>0</v>
      </c>
      <c r="X29" s="12"/>
      <c r="Y29" s="4"/>
      <c r="Z29" s="14" t="s">
        <v>279</v>
      </c>
      <c r="AA29" s="18"/>
      <c r="AB29" s="18"/>
      <c r="AC29" s="18"/>
      <c r="AD29" s="18"/>
      <c r="AE29" s="18"/>
    </row>
    <row r="30" spans="2:123" s="1" customFormat="1" ht="22.5" customHeight="1" x14ac:dyDescent="0.15">
      <c r="B30" s="386" t="s">
        <v>2</v>
      </c>
      <c r="C30" s="387"/>
      <c r="D30" s="387"/>
      <c r="E30" s="38">
        <v>2820</v>
      </c>
      <c r="F30" s="35">
        <v>6.9858156028368796</v>
      </c>
      <c r="G30" s="32">
        <v>30.070921985815602</v>
      </c>
      <c r="H30" s="32">
        <v>45.851063829787236</v>
      </c>
      <c r="I30" s="33">
        <v>17.092198581560282</v>
      </c>
      <c r="J30" s="19"/>
      <c r="K30" s="19"/>
      <c r="M30" s="386" t="s">
        <v>2</v>
      </c>
      <c r="N30" s="387"/>
      <c r="O30" s="387"/>
      <c r="P30" s="38">
        <f t="shared" ref="P30:P38" si="0">IF(LEN(E30)=0,"",E30)</f>
        <v>2820</v>
      </c>
      <c r="Q30" s="120"/>
      <c r="R30" s="121"/>
      <c r="S30" s="121"/>
      <c r="T30" s="121"/>
      <c r="U30" s="121"/>
      <c r="V30" s="121"/>
      <c r="W30" s="121"/>
      <c r="X30" s="121"/>
      <c r="Y30" s="122"/>
      <c r="Z30" s="123"/>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388" t="s">
        <v>2</v>
      </c>
      <c r="C31" s="42" t="s">
        <v>308</v>
      </c>
      <c r="D31" s="43"/>
      <c r="E31" s="39">
        <v>1008</v>
      </c>
      <c r="F31" s="203">
        <v>11.607142857142858</v>
      </c>
      <c r="G31" s="55">
        <v>37.301587301587304</v>
      </c>
      <c r="H31" s="59">
        <v>39.087301587301589</v>
      </c>
      <c r="I31" s="62">
        <v>12.003968253968255</v>
      </c>
      <c r="J31" s="19"/>
      <c r="K31" s="19"/>
      <c r="L31" s="4"/>
      <c r="M31" s="388" t="s">
        <v>2</v>
      </c>
      <c r="N31" s="42" t="s">
        <v>308</v>
      </c>
      <c r="O31" s="43"/>
      <c r="P31" s="39">
        <f t="shared" si="0"/>
        <v>1008</v>
      </c>
      <c r="Q31" s="114"/>
      <c r="R31" s="7"/>
      <c r="S31" s="7"/>
      <c r="T31" s="7"/>
      <c r="U31" s="7"/>
      <c r="V31" s="7"/>
      <c r="W31" s="7"/>
      <c r="X31" s="7"/>
      <c r="Y31" s="4"/>
      <c r="Z31" s="115"/>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389"/>
      <c r="C32" s="41" t="s">
        <v>309</v>
      </c>
      <c r="D32" s="44"/>
      <c r="E32" s="39">
        <v>1812</v>
      </c>
      <c r="F32" s="205">
        <v>4.4150110375275942</v>
      </c>
      <c r="G32" s="49">
        <v>26.048565121412803</v>
      </c>
      <c r="H32" s="63">
        <v>49.613686534216335</v>
      </c>
      <c r="I32" s="206">
        <v>19.922737306843267</v>
      </c>
      <c r="J32" s="19"/>
      <c r="K32" s="19"/>
      <c r="L32" s="4"/>
      <c r="M32" s="389"/>
      <c r="N32" s="41" t="s">
        <v>309</v>
      </c>
      <c r="O32" s="44"/>
      <c r="P32" s="39">
        <f t="shared" si="0"/>
        <v>1812</v>
      </c>
      <c r="Q32" s="116"/>
      <c r="R32" s="117"/>
      <c r="S32" s="117"/>
      <c r="T32" s="117"/>
      <c r="U32" s="117"/>
      <c r="V32" s="117"/>
      <c r="W32" s="117"/>
      <c r="X32" s="117"/>
      <c r="Y32" s="118"/>
      <c r="Z32" s="119"/>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2:123" s="1" customFormat="1" ht="22.5" customHeight="1" x14ac:dyDescent="0.15">
      <c r="B33" s="408" t="s">
        <v>2</v>
      </c>
      <c r="C33" s="409"/>
      <c r="D33" s="409"/>
      <c r="E33" s="38">
        <v>236</v>
      </c>
      <c r="F33" s="35">
        <v>4.2372881355932197</v>
      </c>
      <c r="G33" s="32">
        <v>20.33898305084746</v>
      </c>
      <c r="H33" s="32">
        <v>56.779661016949156</v>
      </c>
      <c r="I33" s="33">
        <v>18.64406779661017</v>
      </c>
      <c r="J33" s="4"/>
      <c r="K33" s="4"/>
      <c r="M33" s="408" t="s">
        <v>2</v>
      </c>
      <c r="N33" s="409"/>
      <c r="O33" s="409"/>
      <c r="P33" s="38">
        <f t="shared" si="0"/>
        <v>236</v>
      </c>
      <c r="Q33" s="207"/>
      <c r="R33" s="122"/>
      <c r="S33" s="122"/>
      <c r="T33" s="122"/>
      <c r="U33" s="122"/>
      <c r="V33" s="122"/>
      <c r="W33" s="122"/>
      <c r="X33" s="122"/>
      <c r="Y33" s="122"/>
      <c r="Z33" s="208"/>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row>
    <row r="34" spans="2:123" s="1" customFormat="1" ht="22.5" customHeight="1" x14ac:dyDescent="0.15">
      <c r="B34" s="388" t="s">
        <v>376</v>
      </c>
      <c r="C34" s="42" t="s">
        <v>308</v>
      </c>
      <c r="D34" s="209"/>
      <c r="E34" s="39">
        <v>65</v>
      </c>
      <c r="F34" s="164">
        <v>6.1538461538461542</v>
      </c>
      <c r="G34" s="272">
        <v>29.230769230769234</v>
      </c>
      <c r="H34" s="160">
        <v>53.846153846153847</v>
      </c>
      <c r="I34" s="273">
        <v>10.76923076923077</v>
      </c>
      <c r="J34" s="4"/>
      <c r="K34" s="4"/>
      <c r="M34" s="388" t="s">
        <v>376</v>
      </c>
      <c r="N34" s="42" t="s">
        <v>308</v>
      </c>
      <c r="O34" s="209"/>
      <c r="P34" s="39">
        <f t="shared" si="0"/>
        <v>65</v>
      </c>
      <c r="Q34" s="210"/>
      <c r="R34" s="4"/>
      <c r="S34" s="4"/>
      <c r="T34" s="4"/>
      <c r="U34" s="4"/>
      <c r="V34" s="4"/>
      <c r="W34" s="4"/>
      <c r="X34" s="4"/>
      <c r="Y34" s="4"/>
      <c r="Z34" s="211"/>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row>
    <row r="35" spans="2:123" s="1" customFormat="1" ht="22.5" customHeight="1" x14ac:dyDescent="0.15">
      <c r="B35" s="389"/>
      <c r="C35" s="41" t="s">
        <v>309</v>
      </c>
      <c r="D35" s="212"/>
      <c r="E35" s="39">
        <v>171</v>
      </c>
      <c r="F35" s="164">
        <v>3.5087719298245612</v>
      </c>
      <c r="G35" s="90">
        <v>16.959064327485379</v>
      </c>
      <c r="H35" s="160">
        <v>57.894736842105267</v>
      </c>
      <c r="I35" s="161">
        <v>21.637426900584796</v>
      </c>
      <c r="J35" s="4"/>
      <c r="K35" s="4"/>
      <c r="M35" s="389"/>
      <c r="N35" s="41" t="s">
        <v>309</v>
      </c>
      <c r="O35" s="212"/>
      <c r="P35" s="39">
        <f t="shared" si="0"/>
        <v>171</v>
      </c>
      <c r="Q35" s="213"/>
      <c r="R35" s="118"/>
      <c r="S35" s="118"/>
      <c r="T35" s="118"/>
      <c r="U35" s="118"/>
      <c r="V35" s="118"/>
      <c r="W35" s="118"/>
      <c r="X35" s="118"/>
      <c r="Y35" s="118"/>
      <c r="Z35" s="21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row>
    <row r="36" spans="2:123" s="1" customFormat="1" ht="22.5" customHeight="1" x14ac:dyDescent="0.15">
      <c r="B36" s="408" t="s">
        <v>2</v>
      </c>
      <c r="C36" s="409"/>
      <c r="D36" s="409"/>
      <c r="E36" s="38">
        <v>259</v>
      </c>
      <c r="F36" s="35">
        <v>6.9498069498069501</v>
      </c>
      <c r="G36" s="32">
        <v>30.501930501930502</v>
      </c>
      <c r="H36" s="32">
        <v>40.926640926640928</v>
      </c>
      <c r="I36" s="33">
        <v>21.621621621621621</v>
      </c>
      <c r="J36" s="4"/>
      <c r="K36" s="4"/>
      <c r="M36" s="408" t="s">
        <v>2</v>
      </c>
      <c r="N36" s="409"/>
      <c r="O36" s="409"/>
      <c r="P36" s="38">
        <f t="shared" si="0"/>
        <v>259</v>
      </c>
      <c r="Q36" s="207"/>
      <c r="R36" s="122"/>
      <c r="S36" s="122"/>
      <c r="T36" s="122"/>
      <c r="U36" s="122"/>
      <c r="V36" s="122"/>
      <c r="W36" s="122"/>
      <c r="X36" s="122"/>
      <c r="Y36" s="122"/>
      <c r="Z36" s="208"/>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row>
    <row r="37" spans="2:123" s="1" customFormat="1" ht="22.5" customHeight="1" x14ac:dyDescent="0.15">
      <c r="B37" s="388" t="s">
        <v>380</v>
      </c>
      <c r="C37" s="42" t="s">
        <v>308</v>
      </c>
      <c r="D37" s="215"/>
      <c r="E37" s="39">
        <v>112</v>
      </c>
      <c r="F37" s="164">
        <v>9.8214285714285712</v>
      </c>
      <c r="G37" s="55">
        <v>40.178571428571431</v>
      </c>
      <c r="H37" s="107">
        <v>33.928571428571431</v>
      </c>
      <c r="I37" s="273">
        <v>16.071428571428573</v>
      </c>
      <c r="J37" s="4"/>
      <c r="K37" s="4"/>
      <c r="M37" s="388" t="s">
        <v>380</v>
      </c>
      <c r="N37" s="42" t="s">
        <v>308</v>
      </c>
      <c r="O37" s="215"/>
      <c r="P37" s="39">
        <f t="shared" si="0"/>
        <v>112</v>
      </c>
      <c r="Q37" s="210"/>
      <c r="R37" s="4"/>
      <c r="S37" s="4"/>
      <c r="T37" s="4"/>
      <c r="U37" s="4"/>
      <c r="V37" s="4"/>
      <c r="W37" s="4"/>
      <c r="X37" s="4"/>
      <c r="Y37" s="4"/>
      <c r="Z37" s="211"/>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row>
    <row r="38" spans="2:123" s="1" customFormat="1" ht="22.5" customHeight="1" x14ac:dyDescent="0.15">
      <c r="B38" s="389"/>
      <c r="C38" s="41" t="s">
        <v>309</v>
      </c>
      <c r="D38" s="216"/>
      <c r="E38" s="40">
        <v>147</v>
      </c>
      <c r="F38" s="165">
        <v>4.7619047619047619</v>
      </c>
      <c r="G38" s="60">
        <v>23.129251700680271</v>
      </c>
      <c r="H38" s="106">
        <v>46.258503401360542</v>
      </c>
      <c r="I38" s="163">
        <v>25.850340136054424</v>
      </c>
      <c r="J38" s="4"/>
      <c r="K38" s="4"/>
      <c r="M38" s="389"/>
      <c r="N38" s="41" t="s">
        <v>309</v>
      </c>
      <c r="O38" s="216"/>
      <c r="P38" s="40">
        <f t="shared" si="0"/>
        <v>147</v>
      </c>
      <c r="Q38" s="213"/>
      <c r="R38" s="118"/>
      <c r="S38" s="118"/>
      <c r="T38" s="118"/>
      <c r="U38" s="118"/>
      <c r="V38" s="118"/>
      <c r="W38" s="118"/>
      <c r="X38" s="118"/>
      <c r="Y38" s="118"/>
      <c r="Z38" s="21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row>
    <row r="39" spans="2:123" ht="22.5" customHeight="1" x14ac:dyDescent="0.15"/>
    <row r="40" spans="2:123" ht="22.5" customHeight="1" x14ac:dyDescent="0.15">
      <c r="D40" s="130" t="str">
        <f>F28</f>
        <v>そう思う</v>
      </c>
      <c r="E40" s="130" t="str">
        <f t="shared" ref="E40:G40" si="1">G28</f>
        <v>ややそう思う</v>
      </c>
      <c r="F40" s="130" t="str">
        <f t="shared" si="1"/>
        <v>あまりそう思わない</v>
      </c>
      <c r="G40" s="130" t="str">
        <f t="shared" si="1"/>
        <v>そう思わない</v>
      </c>
      <c r="H40" s="130" t="s">
        <v>321</v>
      </c>
      <c r="O40" s="130" t="str">
        <f>D40</f>
        <v>そう思う</v>
      </c>
      <c r="P40" s="130" t="str">
        <f t="shared" ref="P40:S40" si="2">E40</f>
        <v>ややそう思う</v>
      </c>
      <c r="Q40" s="130" t="str">
        <f t="shared" si="2"/>
        <v>あまりそう思わない</v>
      </c>
      <c r="R40" s="130" t="str">
        <f t="shared" si="2"/>
        <v>そう思わない</v>
      </c>
      <c r="S40" s="130" t="str">
        <f t="shared" si="2"/>
        <v>ttl</v>
      </c>
    </row>
    <row r="41" spans="2:123" ht="22.5" customHeight="1" x14ac:dyDescent="0.15">
      <c r="C41" s="269" t="str">
        <f>" モチベーション高い・同程度(n=" &amp; E34 &amp; ")"</f>
        <v xml:space="preserve"> モチベーション高い・同程度(n=65)</v>
      </c>
      <c r="D41" s="127">
        <f>F34</f>
        <v>6.1538461538461542</v>
      </c>
      <c r="E41" s="127">
        <f t="shared" ref="E41:G42" si="3">G34</f>
        <v>29.230769230769234</v>
      </c>
      <c r="F41" s="127">
        <f t="shared" si="3"/>
        <v>53.846153846153847</v>
      </c>
      <c r="G41" s="127">
        <f t="shared" si="3"/>
        <v>10.76923076923077</v>
      </c>
      <c r="H41" s="127">
        <f>SUM(D41:G41)</f>
        <v>100</v>
      </c>
      <c r="N41" t="str">
        <f>"男性総合職全体(n=" &amp; E33 &amp; ")"</f>
        <v>男性総合職全体(n=236)</v>
      </c>
      <c r="O41" s="131">
        <f>F33</f>
        <v>4.2372881355932197</v>
      </c>
      <c r="P41" s="131">
        <f t="shared" ref="P41:R41" si="4">G33</f>
        <v>20.33898305084746</v>
      </c>
      <c r="Q41" s="131">
        <f t="shared" si="4"/>
        <v>56.779661016949156</v>
      </c>
      <c r="R41" s="131">
        <f t="shared" si="4"/>
        <v>18.64406779661017</v>
      </c>
      <c r="S41" s="131">
        <f>SUM(O41:R41)</f>
        <v>100.00000000000001</v>
      </c>
    </row>
    <row r="42" spans="2:123" ht="22.5" customHeight="1" x14ac:dyDescent="0.15">
      <c r="C42" s="269" t="str">
        <f>"低い(n=" &amp; E35 &amp; ")"</f>
        <v>低い(n=171)</v>
      </c>
      <c r="D42" s="127">
        <f>F35</f>
        <v>3.5087719298245612</v>
      </c>
      <c r="E42" s="127">
        <f t="shared" si="3"/>
        <v>16.959064327485379</v>
      </c>
      <c r="F42" s="127">
        <f t="shared" si="3"/>
        <v>57.894736842105267</v>
      </c>
      <c r="G42" s="127">
        <f t="shared" si="3"/>
        <v>21.637426900584796</v>
      </c>
      <c r="H42" s="127">
        <f t="shared" ref="H42:H44" si="5">SUM(D42:G42)</f>
        <v>100.00000000000001</v>
      </c>
      <c r="N42" t="str">
        <f>C41</f>
        <v xml:space="preserve"> モチベーション高い・同程度(n=65)</v>
      </c>
      <c r="O42" s="127">
        <f>D41</f>
        <v>6.1538461538461542</v>
      </c>
      <c r="P42" s="127">
        <f t="shared" ref="P42:R43" si="6">E41</f>
        <v>29.230769230769234</v>
      </c>
      <c r="Q42" s="127">
        <f t="shared" si="6"/>
        <v>53.846153846153847</v>
      </c>
      <c r="R42" s="127">
        <f t="shared" si="6"/>
        <v>10.76923076923077</v>
      </c>
      <c r="S42" s="131">
        <f t="shared" ref="S42:S43" si="7">SUM(O42:R42)</f>
        <v>100</v>
      </c>
    </row>
    <row r="43" spans="2:123" ht="22.5" customHeight="1" x14ac:dyDescent="0.15">
      <c r="C43" s="269" t="str">
        <f>"モチベーション高い・同程度(n=" &amp; E37 &amp; ")"</f>
        <v>モチベーション高い・同程度(n=112)</v>
      </c>
      <c r="D43" s="127">
        <f>F37</f>
        <v>9.8214285714285712</v>
      </c>
      <c r="E43" s="127">
        <f t="shared" ref="E43:G44" si="8">G37</f>
        <v>40.178571428571431</v>
      </c>
      <c r="F43" s="127">
        <f t="shared" si="8"/>
        <v>33.928571428571431</v>
      </c>
      <c r="G43" s="127">
        <f t="shared" si="8"/>
        <v>16.071428571428573</v>
      </c>
      <c r="H43" s="127">
        <f t="shared" si="5"/>
        <v>100</v>
      </c>
      <c r="N43" t="str">
        <f>C42</f>
        <v>低い(n=171)</v>
      </c>
      <c r="O43" s="127">
        <f>D42</f>
        <v>3.5087719298245612</v>
      </c>
      <c r="P43" s="127">
        <f t="shared" si="6"/>
        <v>16.959064327485379</v>
      </c>
      <c r="Q43" s="127">
        <f t="shared" si="6"/>
        <v>57.894736842105267</v>
      </c>
      <c r="R43" s="127">
        <f t="shared" si="6"/>
        <v>21.637426900584796</v>
      </c>
      <c r="S43" s="131">
        <f t="shared" si="7"/>
        <v>100.00000000000001</v>
      </c>
    </row>
    <row r="44" spans="2:123" ht="22.5" customHeight="1" x14ac:dyDescent="0.15">
      <c r="C44" s="269" t="str">
        <f>"低い(n=" &amp; E38 &amp; ")"</f>
        <v>低い(n=147)</v>
      </c>
      <c r="D44" s="127">
        <f>F38</f>
        <v>4.7619047619047619</v>
      </c>
      <c r="E44" s="127">
        <f t="shared" si="8"/>
        <v>23.129251700680271</v>
      </c>
      <c r="F44" s="127">
        <f t="shared" si="8"/>
        <v>46.258503401360542</v>
      </c>
      <c r="G44" s="127">
        <f t="shared" si="8"/>
        <v>25.850340136054424</v>
      </c>
      <c r="H44" s="127">
        <f t="shared" si="5"/>
        <v>100</v>
      </c>
    </row>
    <row r="45" spans="2:123" ht="22.5" customHeight="1" x14ac:dyDescent="0.15">
      <c r="N45" t="str">
        <f>"女性総合職全体(n=" &amp; E36 &amp; ")"</f>
        <v>女性総合職全体(n=259)</v>
      </c>
      <c r="O45" s="131">
        <f>F36</f>
        <v>6.9498069498069501</v>
      </c>
      <c r="P45" s="131">
        <f>G36</f>
        <v>30.501930501930502</v>
      </c>
      <c r="Q45" s="131">
        <f>H36</f>
        <v>40.926640926640928</v>
      </c>
      <c r="R45" s="131">
        <f>I36</f>
        <v>21.621621621621621</v>
      </c>
      <c r="S45" s="131">
        <f>SUM(O45:R45)</f>
        <v>100</v>
      </c>
    </row>
    <row r="46" spans="2:123" ht="22.5" customHeight="1" x14ac:dyDescent="0.15">
      <c r="N46" t="str">
        <f t="shared" ref="N46:R47" si="9">C43</f>
        <v>モチベーション高い・同程度(n=112)</v>
      </c>
      <c r="O46" s="127">
        <f t="shared" si="9"/>
        <v>9.8214285714285712</v>
      </c>
      <c r="P46" s="127">
        <f t="shared" si="9"/>
        <v>40.178571428571431</v>
      </c>
      <c r="Q46" s="127">
        <f t="shared" si="9"/>
        <v>33.928571428571431</v>
      </c>
      <c r="R46" s="127">
        <f t="shared" si="9"/>
        <v>16.071428571428573</v>
      </c>
      <c r="S46" s="131">
        <f>SUM(O46:R46)</f>
        <v>100</v>
      </c>
    </row>
    <row r="47" spans="2:123" ht="22.5" customHeight="1" x14ac:dyDescent="0.15">
      <c r="N47" t="str">
        <f t="shared" si="9"/>
        <v>低い(n=147)</v>
      </c>
      <c r="O47" s="127">
        <f t="shared" si="9"/>
        <v>4.7619047619047619</v>
      </c>
      <c r="P47" s="127">
        <f t="shared" si="9"/>
        <v>23.129251700680271</v>
      </c>
      <c r="Q47" s="127">
        <f t="shared" si="9"/>
        <v>46.258503401360542</v>
      </c>
      <c r="R47" s="127">
        <f t="shared" si="9"/>
        <v>25.850340136054424</v>
      </c>
      <c r="S47" s="131">
        <f>SUM(O47:R47)</f>
        <v>100</v>
      </c>
    </row>
    <row r="48" spans="2:123" ht="22.5" customHeight="1" x14ac:dyDescent="0.15"/>
    <row r="49" ht="22.5" customHeight="1" x14ac:dyDescent="0.15"/>
    <row r="50" ht="22.5" customHeight="1" x14ac:dyDescent="0.15"/>
    <row r="51" ht="22.5" customHeight="1" x14ac:dyDescent="0.15"/>
  </sheetData>
  <mergeCells count="13">
    <mergeCell ref="B33:D33"/>
    <mergeCell ref="M33:O33"/>
    <mergeCell ref="B28:D29"/>
    <mergeCell ref="B30:D30"/>
    <mergeCell ref="M30:O30"/>
    <mergeCell ref="B31:B32"/>
    <mergeCell ref="M31:M32"/>
    <mergeCell ref="B34:B35"/>
    <mergeCell ref="M34:M35"/>
    <mergeCell ref="B36:D36"/>
    <mergeCell ref="M36:O36"/>
    <mergeCell ref="B37:B38"/>
    <mergeCell ref="M37:M38"/>
  </mergeCells>
  <phoneticPr fontId="7"/>
  <conditionalFormatting sqref="Z28:AE28 C31:C32 F28:K28">
    <cfRule type="cellIs" dxfId="134" priority="2" stopIfTrue="1" operator="equal">
      <formula>"."</formula>
    </cfRule>
  </conditionalFormatting>
  <conditionalFormatting sqref="N31:N32">
    <cfRule type="cellIs" dxfId="133"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0"/>
  <sheetViews>
    <sheetView showGridLines="0" topLeftCell="A26" zoomScale="80" workbookViewId="0">
      <selection activeCell="R36" sqref="R36"/>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x14ac:dyDescent="0.15">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x14ac:dyDescent="0.15">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x14ac:dyDescent="0.15">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0"/>
      <c r="C27" s="20"/>
      <c r="D27" s="45"/>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0"/>
      <c r="C28" s="20"/>
      <c r="D28" s="45"/>
      <c r="E28" s="21"/>
      <c r="F28" s="22" t="s">
        <v>57</v>
      </c>
      <c r="G28" s="23" t="s">
        <v>58</v>
      </c>
      <c r="H28" s="23" t="s">
        <v>59</v>
      </c>
      <c r="I28" s="24" t="s">
        <v>60</v>
      </c>
      <c r="J28" s="17"/>
      <c r="K28" s="17"/>
      <c r="L28" s="1"/>
      <c r="M28" s="9"/>
      <c r="N28" s="9"/>
      <c r="O28" s="9"/>
      <c r="Z28" s="17"/>
      <c r="AA28" s="17"/>
      <c r="AB28" s="17"/>
      <c r="AC28" s="17"/>
      <c r="AD28" s="17"/>
      <c r="AE28" s="17"/>
    </row>
    <row r="29" spans="2:123" s="3" customFormat="1" ht="20.100000000000001" customHeight="1" x14ac:dyDescent="0.15">
      <c r="B29" s="20"/>
      <c r="C29" s="20"/>
      <c r="D29" s="45"/>
      <c r="E29" s="11" t="s">
        <v>0</v>
      </c>
      <c r="F29" s="25"/>
      <c r="G29" s="26"/>
      <c r="H29" s="26"/>
      <c r="I29" s="27"/>
      <c r="J29" s="18"/>
      <c r="K29" s="18"/>
      <c r="L29" s="1"/>
      <c r="P29" s="113" t="s">
        <v>0</v>
      </c>
      <c r="X29" s="12"/>
      <c r="Y29" s="4"/>
      <c r="Z29" s="14" t="s">
        <v>1</v>
      </c>
      <c r="AA29" s="18"/>
      <c r="AB29" s="18"/>
      <c r="AC29" s="18"/>
      <c r="AD29" s="18"/>
      <c r="AE29" s="18"/>
    </row>
    <row r="30" spans="2:123" s="1" customFormat="1" ht="22.5" customHeight="1" x14ac:dyDescent="0.15">
      <c r="B30" s="388" t="s">
        <v>3</v>
      </c>
      <c r="C30" s="42" t="s">
        <v>375</v>
      </c>
      <c r="D30" s="43"/>
      <c r="E30" s="39">
        <v>236</v>
      </c>
      <c r="F30" s="36">
        <v>4.2372881355932197</v>
      </c>
      <c r="G30" s="221">
        <v>20.33898305084746</v>
      </c>
      <c r="H30" s="235">
        <v>56.779661016949156</v>
      </c>
      <c r="I30" s="29">
        <v>18.64406779661017</v>
      </c>
      <c r="J30" s="19"/>
      <c r="K30" s="19"/>
      <c r="L30" s="4"/>
      <c r="M30" s="388" t="s">
        <v>3</v>
      </c>
      <c r="N30" s="42" t="s">
        <v>244</v>
      </c>
      <c r="O30" s="43"/>
      <c r="P30" s="39">
        <f t="shared" ref="P30:P31" si="0">IF(LEN(E30)=0,"",E30)</f>
        <v>236</v>
      </c>
      <c r="Q30" s="114"/>
      <c r="R30" s="7"/>
      <c r="S30" s="7"/>
      <c r="T30" s="7"/>
      <c r="U30" s="7"/>
      <c r="V30" s="7"/>
      <c r="W30" s="7"/>
      <c r="X30" s="7"/>
      <c r="Y30" s="4"/>
      <c r="Z30" s="115"/>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389"/>
      <c r="C31" s="41" t="s">
        <v>379</v>
      </c>
      <c r="D31" s="44"/>
      <c r="E31" s="40">
        <v>259</v>
      </c>
      <c r="F31" s="37">
        <v>6.9498069498069501</v>
      </c>
      <c r="G31" s="129">
        <v>30.501930501930502</v>
      </c>
      <c r="H31" s="226">
        <v>40.926640926640928</v>
      </c>
      <c r="I31" s="31">
        <v>21.621621621621621</v>
      </c>
      <c r="J31" s="19"/>
      <c r="K31" s="19"/>
      <c r="L31" s="4"/>
      <c r="M31" s="389"/>
      <c r="N31" s="41" t="s">
        <v>243</v>
      </c>
      <c r="O31" s="44"/>
      <c r="P31" s="40">
        <f t="shared" si="0"/>
        <v>259</v>
      </c>
      <c r="Q31" s="116"/>
      <c r="R31" s="117"/>
      <c r="S31" s="117"/>
      <c r="T31" s="117"/>
      <c r="U31" s="117"/>
      <c r="V31" s="117"/>
      <c r="W31" s="117"/>
      <c r="X31" s="117"/>
      <c r="Y31" s="118"/>
      <c r="Z31" s="119"/>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ht="22.5" customHeight="1" x14ac:dyDescent="0.15"/>
    <row r="33" ht="22.5" customHeight="1" x14ac:dyDescent="0.15"/>
    <row r="34" ht="22.5" customHeight="1" x14ac:dyDescent="0.15"/>
    <row r="35" ht="22.5" customHeight="1" x14ac:dyDescent="0.15"/>
    <row r="36" ht="22.5" customHeight="1" x14ac:dyDescent="0.15"/>
    <row r="37" ht="22.5" customHeight="1" x14ac:dyDescent="0.15"/>
    <row r="38" ht="22.5" customHeight="1" x14ac:dyDescent="0.15"/>
    <row r="39" ht="22.5" customHeight="1" x14ac:dyDescent="0.15"/>
    <row r="40" ht="22.5" customHeight="1" x14ac:dyDescent="0.15"/>
    <row r="41" ht="22.5" customHeight="1" x14ac:dyDescent="0.15"/>
    <row r="42" ht="22.5" customHeight="1" x14ac:dyDescent="0.15"/>
    <row r="43" ht="22.5" customHeight="1" x14ac:dyDescent="0.15"/>
    <row r="44" ht="22.5" customHeight="1" x14ac:dyDescent="0.15"/>
    <row r="45" ht="22.5" customHeight="1" x14ac:dyDescent="0.15"/>
    <row r="46" ht="22.5" customHeight="1" x14ac:dyDescent="0.15"/>
    <row r="47" ht="22.5" customHeight="1" x14ac:dyDescent="0.15"/>
    <row r="48" ht="22.5" customHeight="1" x14ac:dyDescent="0.15"/>
    <row r="49" ht="22.5" customHeight="1" x14ac:dyDescent="0.15"/>
    <row r="50" ht="22.5" customHeight="1" x14ac:dyDescent="0.15"/>
  </sheetData>
  <mergeCells count="2">
    <mergeCell ref="B30:B31"/>
    <mergeCell ref="M30:M31"/>
  </mergeCells>
  <phoneticPr fontId="7"/>
  <conditionalFormatting sqref="Z28:AE28 C30:C31 F28:K28">
    <cfRule type="cellIs" dxfId="132" priority="2" stopIfTrue="1" operator="equal">
      <formula>"."</formula>
    </cfRule>
  </conditionalFormatting>
  <conditionalFormatting sqref="N30:N31">
    <cfRule type="cellIs" dxfId="131"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4"/>
  <sheetViews>
    <sheetView topLeftCell="A41" zoomScaleNormal="100" workbookViewId="0">
      <selection activeCell="M37" sqref="M37:M38"/>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x14ac:dyDescent="0.15">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x14ac:dyDescent="0.15">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x14ac:dyDescent="0.15">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01"/>
      <c r="C27" s="202"/>
      <c r="D27" s="5"/>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406" t="s">
        <v>340</v>
      </c>
      <c r="C28" s="407"/>
      <c r="D28" s="407"/>
      <c r="E28" s="21"/>
      <c r="F28" s="22" t="s">
        <v>61</v>
      </c>
      <c r="G28" s="23" t="s">
        <v>62</v>
      </c>
      <c r="H28" s="23" t="s">
        <v>63</v>
      </c>
      <c r="I28" s="24" t="s">
        <v>64</v>
      </c>
      <c r="J28" s="17"/>
      <c r="K28" s="17"/>
      <c r="L28" s="1"/>
      <c r="M28" s="9"/>
      <c r="N28" s="9"/>
      <c r="O28" s="9"/>
      <c r="Z28" s="17"/>
      <c r="AA28" s="17"/>
      <c r="AB28" s="17"/>
      <c r="AC28" s="17"/>
      <c r="AD28" s="17"/>
      <c r="AE28" s="17"/>
    </row>
    <row r="29" spans="2:123" s="3" customFormat="1" ht="20.100000000000001" customHeight="1" x14ac:dyDescent="0.15">
      <c r="B29" s="407"/>
      <c r="C29" s="407"/>
      <c r="D29" s="407"/>
      <c r="E29" s="11" t="s">
        <v>0</v>
      </c>
      <c r="F29" s="25"/>
      <c r="G29" s="26"/>
      <c r="H29" s="26"/>
      <c r="I29" s="27"/>
      <c r="J29" s="18"/>
      <c r="K29" s="18"/>
      <c r="L29" s="1"/>
      <c r="P29" s="113" t="s">
        <v>0</v>
      </c>
      <c r="X29" s="12"/>
      <c r="Y29" s="4"/>
      <c r="Z29" s="14" t="s">
        <v>279</v>
      </c>
      <c r="AA29" s="18"/>
      <c r="AB29" s="18"/>
      <c r="AC29" s="18"/>
      <c r="AD29" s="18"/>
      <c r="AE29" s="18"/>
    </row>
    <row r="30" spans="2:123" s="1" customFormat="1" ht="22.5" customHeight="1" x14ac:dyDescent="0.15">
      <c r="B30" s="386" t="s">
        <v>2</v>
      </c>
      <c r="C30" s="387"/>
      <c r="D30" s="387"/>
      <c r="E30" s="38">
        <v>2820</v>
      </c>
      <c r="F30" s="35">
        <v>15.24822695035461</v>
      </c>
      <c r="G30" s="32">
        <v>43.758865248226954</v>
      </c>
      <c r="H30" s="32">
        <v>29.929078014184395</v>
      </c>
      <c r="I30" s="33">
        <v>11.063829787234042</v>
      </c>
      <c r="J30" s="19"/>
      <c r="K30" s="19"/>
      <c r="M30" s="386" t="s">
        <v>2</v>
      </c>
      <c r="N30" s="387"/>
      <c r="O30" s="387"/>
      <c r="P30" s="38">
        <f t="shared" ref="P30:P38" si="0">IF(LEN(E30)=0,"",E30)</f>
        <v>2820</v>
      </c>
      <c r="Q30" s="120"/>
      <c r="R30" s="121"/>
      <c r="S30" s="121"/>
      <c r="T30" s="121"/>
      <c r="U30" s="121"/>
      <c r="V30" s="121"/>
      <c r="W30" s="121"/>
      <c r="X30" s="121"/>
      <c r="Y30" s="122"/>
      <c r="Z30" s="123"/>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388" t="s">
        <v>2</v>
      </c>
      <c r="C31" s="42" t="s">
        <v>341</v>
      </c>
      <c r="D31" s="43"/>
      <c r="E31" s="39">
        <v>2301</v>
      </c>
      <c r="F31" s="203">
        <v>16.253802694480658</v>
      </c>
      <c r="G31" s="63">
        <v>46.197305519339416</v>
      </c>
      <c r="H31" s="49">
        <v>28.378965667101259</v>
      </c>
      <c r="I31" s="204">
        <v>9.1699261190786618</v>
      </c>
      <c r="J31" s="19"/>
      <c r="K31" s="19"/>
      <c r="L31" s="4"/>
      <c r="M31" s="388" t="s">
        <v>2</v>
      </c>
      <c r="N31" s="42" t="s">
        <v>341</v>
      </c>
      <c r="O31" s="43"/>
      <c r="P31" s="39">
        <f t="shared" si="0"/>
        <v>2301</v>
      </c>
      <c r="Q31" s="114"/>
      <c r="R31" s="7"/>
      <c r="S31" s="7"/>
      <c r="T31" s="7"/>
      <c r="U31" s="7"/>
      <c r="V31" s="7"/>
      <c r="W31" s="7"/>
      <c r="X31" s="7"/>
      <c r="Y31" s="4"/>
      <c r="Z31" s="115"/>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389"/>
      <c r="C32" s="41" t="s">
        <v>342</v>
      </c>
      <c r="D32" s="44"/>
      <c r="E32" s="39">
        <v>519</v>
      </c>
      <c r="F32" s="205">
        <v>10.789980732177264</v>
      </c>
      <c r="G32" s="67">
        <v>32.947976878612714</v>
      </c>
      <c r="H32" s="55">
        <v>36.801541425818883</v>
      </c>
      <c r="I32" s="80">
        <v>19.460500963391137</v>
      </c>
      <c r="J32" s="19"/>
      <c r="K32" s="19"/>
      <c r="L32" s="4"/>
      <c r="M32" s="389"/>
      <c r="N32" s="41" t="s">
        <v>342</v>
      </c>
      <c r="O32" s="44"/>
      <c r="P32" s="39">
        <f t="shared" si="0"/>
        <v>519</v>
      </c>
      <c r="Q32" s="116"/>
      <c r="R32" s="117"/>
      <c r="S32" s="117"/>
      <c r="T32" s="117"/>
      <c r="U32" s="117"/>
      <c r="V32" s="117"/>
      <c r="W32" s="117"/>
      <c r="X32" s="117"/>
      <c r="Y32" s="118"/>
      <c r="Z32" s="119"/>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2:123" s="1" customFormat="1" ht="22.5" customHeight="1" x14ac:dyDescent="0.15">
      <c r="B33" s="408" t="s">
        <v>2</v>
      </c>
      <c r="C33" s="409"/>
      <c r="D33" s="409"/>
      <c r="E33" s="38">
        <v>236</v>
      </c>
      <c r="F33" s="35">
        <v>8.898305084745763</v>
      </c>
      <c r="G33" s="32">
        <v>38.135593220338983</v>
      </c>
      <c r="H33" s="32">
        <v>36.440677966101696</v>
      </c>
      <c r="I33" s="33">
        <v>16.525423728813561</v>
      </c>
      <c r="J33" s="4"/>
      <c r="K33" s="4"/>
      <c r="M33" s="408" t="s">
        <v>2</v>
      </c>
      <c r="N33" s="409"/>
      <c r="O33" s="409"/>
      <c r="P33" s="38">
        <f t="shared" si="0"/>
        <v>236</v>
      </c>
      <c r="Q33" s="207"/>
      <c r="R33" s="122"/>
      <c r="S33" s="122"/>
      <c r="T33" s="122"/>
      <c r="U33" s="122"/>
      <c r="V33" s="122"/>
      <c r="W33" s="122"/>
      <c r="X33" s="122"/>
      <c r="Y33" s="122"/>
      <c r="Z33" s="208"/>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row>
    <row r="34" spans="2:123" s="1" customFormat="1" ht="22.5" customHeight="1" x14ac:dyDescent="0.15">
      <c r="B34" s="388" t="s">
        <v>343</v>
      </c>
      <c r="C34" s="42" t="s">
        <v>341</v>
      </c>
      <c r="D34" s="209"/>
      <c r="E34" s="39">
        <v>198</v>
      </c>
      <c r="F34" s="164">
        <v>9.0909090909090917</v>
      </c>
      <c r="G34" s="160">
        <v>39.898989898989903</v>
      </c>
      <c r="H34" s="160">
        <v>35.353535353535356</v>
      </c>
      <c r="I34" s="161">
        <v>15.656565656565657</v>
      </c>
      <c r="J34" s="4"/>
      <c r="K34" s="4"/>
      <c r="M34" s="388" t="s">
        <v>376</v>
      </c>
      <c r="N34" s="42" t="s">
        <v>341</v>
      </c>
      <c r="O34" s="209"/>
      <c r="P34" s="39">
        <f t="shared" si="0"/>
        <v>198</v>
      </c>
      <c r="Q34" s="210"/>
      <c r="R34" s="4"/>
      <c r="S34" s="4"/>
      <c r="T34" s="4"/>
      <c r="U34" s="4"/>
      <c r="V34" s="4"/>
      <c r="W34" s="4"/>
      <c r="X34" s="4"/>
      <c r="Y34" s="4"/>
      <c r="Z34" s="211"/>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row>
    <row r="35" spans="2:123" s="1" customFormat="1" ht="22.5" customHeight="1" x14ac:dyDescent="0.15">
      <c r="B35" s="389"/>
      <c r="C35" s="41" t="s">
        <v>342</v>
      </c>
      <c r="D35" s="212"/>
      <c r="E35" s="39">
        <v>38</v>
      </c>
      <c r="F35" s="164">
        <v>7.8947368421052628</v>
      </c>
      <c r="G35" s="52">
        <v>28.947368421052634</v>
      </c>
      <c r="H35" s="51">
        <v>42.105263157894733</v>
      </c>
      <c r="I35" s="161">
        <v>21.052631578947366</v>
      </c>
      <c r="J35" s="4"/>
      <c r="K35" s="4"/>
      <c r="M35" s="389"/>
      <c r="N35" s="41" t="s">
        <v>342</v>
      </c>
      <c r="O35" s="212"/>
      <c r="P35" s="39">
        <f t="shared" si="0"/>
        <v>38</v>
      </c>
      <c r="Q35" s="213"/>
      <c r="R35" s="118"/>
      <c r="S35" s="118"/>
      <c r="T35" s="118"/>
      <c r="U35" s="118"/>
      <c r="V35" s="118"/>
      <c r="W35" s="118"/>
      <c r="X35" s="118"/>
      <c r="Y35" s="118"/>
      <c r="Z35" s="21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row>
    <row r="36" spans="2:123" s="1" customFormat="1" ht="22.5" customHeight="1" x14ac:dyDescent="0.15">
      <c r="B36" s="408" t="s">
        <v>2</v>
      </c>
      <c r="C36" s="409"/>
      <c r="D36" s="409"/>
      <c r="E36" s="38">
        <v>259</v>
      </c>
      <c r="F36" s="35">
        <v>18.918918918918919</v>
      </c>
      <c r="G36" s="32">
        <v>41.698841698841697</v>
      </c>
      <c r="H36" s="32">
        <v>26.640926640926644</v>
      </c>
      <c r="I36" s="33">
        <v>12.741312741312742</v>
      </c>
      <c r="J36" s="4"/>
      <c r="K36" s="4"/>
      <c r="M36" s="408" t="s">
        <v>2</v>
      </c>
      <c r="N36" s="409"/>
      <c r="O36" s="409"/>
      <c r="P36" s="38">
        <f t="shared" si="0"/>
        <v>259</v>
      </c>
      <c r="Q36" s="207"/>
      <c r="R36" s="122"/>
      <c r="S36" s="122"/>
      <c r="T36" s="122"/>
      <c r="U36" s="122"/>
      <c r="V36" s="122"/>
      <c r="W36" s="122"/>
      <c r="X36" s="122"/>
      <c r="Y36" s="122"/>
      <c r="Z36" s="208"/>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row>
    <row r="37" spans="2:123" s="1" customFormat="1" ht="22.5" customHeight="1" x14ac:dyDescent="0.15">
      <c r="B37" s="388" t="s">
        <v>344</v>
      </c>
      <c r="C37" s="42" t="s">
        <v>341</v>
      </c>
      <c r="D37" s="215"/>
      <c r="E37" s="39">
        <v>193</v>
      </c>
      <c r="F37" s="164">
        <v>21.243523316062177</v>
      </c>
      <c r="G37" s="88">
        <v>45.595854922279791</v>
      </c>
      <c r="H37" s="49">
        <v>21.761658031088082</v>
      </c>
      <c r="I37" s="161">
        <v>11.398963730569948</v>
      </c>
      <c r="J37" s="4"/>
      <c r="K37" s="4"/>
      <c r="M37" s="388" t="s">
        <v>380</v>
      </c>
      <c r="N37" s="42" t="s">
        <v>341</v>
      </c>
      <c r="O37" s="215"/>
      <c r="P37" s="39">
        <f t="shared" si="0"/>
        <v>193</v>
      </c>
      <c r="Q37" s="210"/>
      <c r="R37" s="4"/>
      <c r="S37" s="4"/>
      <c r="T37" s="4"/>
      <c r="U37" s="4"/>
      <c r="V37" s="4"/>
      <c r="W37" s="4"/>
      <c r="X37" s="4"/>
      <c r="Y37" s="4"/>
      <c r="Z37" s="211"/>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row>
    <row r="38" spans="2:123" s="1" customFormat="1" ht="22.5" customHeight="1" x14ac:dyDescent="0.15">
      <c r="B38" s="389"/>
      <c r="C38" s="41" t="s">
        <v>342</v>
      </c>
      <c r="D38" s="216"/>
      <c r="E38" s="40">
        <v>66</v>
      </c>
      <c r="F38" s="83">
        <v>12.121212121212121</v>
      </c>
      <c r="G38" s="228">
        <v>30.303030303030305</v>
      </c>
      <c r="H38" s="71">
        <v>40.909090909090914</v>
      </c>
      <c r="I38" s="163">
        <v>16.666666666666664</v>
      </c>
      <c r="J38" s="4"/>
      <c r="K38" s="4"/>
      <c r="M38" s="389"/>
      <c r="N38" s="41" t="s">
        <v>342</v>
      </c>
      <c r="O38" s="216"/>
      <c r="P38" s="40">
        <f t="shared" si="0"/>
        <v>66</v>
      </c>
      <c r="Q38" s="213"/>
      <c r="R38" s="118"/>
      <c r="S38" s="118"/>
      <c r="T38" s="118"/>
      <c r="U38" s="118"/>
      <c r="V38" s="118"/>
      <c r="W38" s="118"/>
      <c r="X38" s="118"/>
      <c r="Y38" s="118"/>
      <c r="Z38" s="21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row>
    <row r="39" spans="2:123" ht="22.5" customHeight="1" x14ac:dyDescent="0.15"/>
    <row r="40" spans="2:123" ht="22.5" customHeight="1" x14ac:dyDescent="0.15">
      <c r="F40" s="130" t="str">
        <f>F28</f>
        <v>大いに思っていた</v>
      </c>
      <c r="G40" s="130" t="str">
        <f>G28</f>
        <v>やや思っていた</v>
      </c>
      <c r="H40" s="130" t="str">
        <f>H28</f>
        <v>あまり思っていなかった</v>
      </c>
      <c r="I40" s="130" t="str">
        <f>I28</f>
        <v>思っていなかった</v>
      </c>
      <c r="J40" t="s">
        <v>345</v>
      </c>
    </row>
    <row r="41" spans="2:123" ht="22.5" customHeight="1" x14ac:dyDescent="0.15">
      <c r="E41" t="str">
        <f>"男性総合職　全体(n=" &amp; E33 &amp; ")"</f>
        <v>男性総合職　全体(n=236)</v>
      </c>
      <c r="F41" s="131">
        <f t="shared" ref="F41:I43" si="1">F33</f>
        <v>8.898305084745763</v>
      </c>
      <c r="G41" s="131">
        <f t="shared" si="1"/>
        <v>38.135593220338983</v>
      </c>
      <c r="H41" s="131">
        <f t="shared" si="1"/>
        <v>36.440677966101696</v>
      </c>
      <c r="I41" s="131">
        <f t="shared" si="1"/>
        <v>16.525423728813561</v>
      </c>
      <c r="J41" s="131">
        <f>SUM(F41:I41)</f>
        <v>100</v>
      </c>
    </row>
    <row r="42" spans="2:123" ht="22.5" customHeight="1" x14ac:dyDescent="0.15">
      <c r="E42" t="str">
        <f>B34 &amp; " " &amp; C34 &amp; "(n=" &amp; E34 &amp; ")"</f>
        <v>男性_総合職 経験あり(n=198)</v>
      </c>
      <c r="F42" s="131">
        <f t="shared" si="1"/>
        <v>9.0909090909090917</v>
      </c>
      <c r="G42" s="131">
        <f t="shared" si="1"/>
        <v>39.898989898989903</v>
      </c>
      <c r="H42" s="131">
        <f t="shared" si="1"/>
        <v>35.353535353535356</v>
      </c>
      <c r="I42" s="131">
        <f t="shared" si="1"/>
        <v>15.656565656565657</v>
      </c>
      <c r="J42" s="131">
        <f>SUM(F42:I42)</f>
        <v>100.00000000000001</v>
      </c>
    </row>
    <row r="43" spans="2:123" ht="22.5" customHeight="1" x14ac:dyDescent="0.15">
      <c r="E43" t="str">
        <f>C35 &amp; "(n=" &amp; E35 &amp; ")"</f>
        <v>経験なし(n=38)</v>
      </c>
      <c r="F43" s="131">
        <f t="shared" si="1"/>
        <v>7.8947368421052628</v>
      </c>
      <c r="G43" s="131">
        <f t="shared" si="1"/>
        <v>28.947368421052634</v>
      </c>
      <c r="H43" s="131">
        <f t="shared" si="1"/>
        <v>42.105263157894733</v>
      </c>
      <c r="I43" s="131">
        <f t="shared" si="1"/>
        <v>21.052631578947366</v>
      </c>
      <c r="J43" s="131">
        <f t="shared" ref="J43:J47" si="2">SUM(F43:I43)</f>
        <v>100</v>
      </c>
    </row>
    <row r="44" spans="2:123" ht="22.5" customHeight="1" x14ac:dyDescent="0.15">
      <c r="F44" s="131"/>
      <c r="G44" s="131"/>
      <c r="H44" s="131"/>
      <c r="I44" s="131"/>
      <c r="J44" s="131"/>
    </row>
    <row r="45" spans="2:123" ht="22.5" customHeight="1" x14ac:dyDescent="0.15">
      <c r="E45" t="str">
        <f>"女性総合職　全体(n=" &amp; E36 &amp; ")"</f>
        <v>女性総合職　全体(n=259)</v>
      </c>
      <c r="F45" s="131">
        <f t="shared" ref="F45:I47" si="3">F36</f>
        <v>18.918918918918919</v>
      </c>
      <c r="G45" s="131">
        <f t="shared" si="3"/>
        <v>41.698841698841697</v>
      </c>
      <c r="H45" s="131">
        <f t="shared" si="3"/>
        <v>26.640926640926644</v>
      </c>
      <c r="I45" s="131">
        <f t="shared" si="3"/>
        <v>12.741312741312742</v>
      </c>
      <c r="J45" s="131">
        <f t="shared" si="2"/>
        <v>100</v>
      </c>
    </row>
    <row r="46" spans="2:123" ht="22.5" customHeight="1" x14ac:dyDescent="0.15">
      <c r="E46" t="str">
        <f>B37 &amp; " " &amp; C37 &amp; "(n=" &amp; E37&amp; ")"</f>
        <v>女性_総合職 経験あり(n=193)</v>
      </c>
      <c r="F46" s="131">
        <f t="shared" si="3"/>
        <v>21.243523316062177</v>
      </c>
      <c r="G46" s="131">
        <f t="shared" si="3"/>
        <v>45.595854922279791</v>
      </c>
      <c r="H46" s="131">
        <f t="shared" si="3"/>
        <v>21.761658031088082</v>
      </c>
      <c r="I46" s="131">
        <f t="shared" si="3"/>
        <v>11.398963730569948</v>
      </c>
      <c r="J46" s="131">
        <f t="shared" si="2"/>
        <v>99.999999999999986</v>
      </c>
    </row>
    <row r="47" spans="2:123" ht="22.5" customHeight="1" x14ac:dyDescent="0.15">
      <c r="E47" t="str">
        <f>C38 &amp; "(n=" &amp; E38 &amp; ")"</f>
        <v>経験なし(n=66)</v>
      </c>
      <c r="F47" s="131">
        <f t="shared" si="3"/>
        <v>12.121212121212121</v>
      </c>
      <c r="G47" s="131">
        <f t="shared" si="3"/>
        <v>30.303030303030305</v>
      </c>
      <c r="H47" s="131">
        <f t="shared" si="3"/>
        <v>40.909090909090914</v>
      </c>
      <c r="I47" s="131">
        <f t="shared" si="3"/>
        <v>16.666666666666664</v>
      </c>
      <c r="J47" s="131">
        <f t="shared" si="2"/>
        <v>100</v>
      </c>
    </row>
    <row r="48" spans="2:123" ht="22.5" customHeight="1" x14ac:dyDescent="0.15"/>
    <row r="49" ht="22.5" customHeight="1" x14ac:dyDescent="0.15"/>
    <row r="50" ht="22.5" customHeight="1" x14ac:dyDescent="0.15"/>
    <row r="51" ht="22.5" customHeight="1" x14ac:dyDescent="0.15"/>
    <row r="52" ht="22.5" customHeight="1" x14ac:dyDescent="0.15"/>
    <row r="53" ht="22.5" customHeight="1" x14ac:dyDescent="0.15"/>
    <row r="54" ht="22.5" customHeight="1" x14ac:dyDescent="0.15"/>
  </sheetData>
  <mergeCells count="13">
    <mergeCell ref="B33:D33"/>
    <mergeCell ref="M33:O33"/>
    <mergeCell ref="B28:D29"/>
    <mergeCell ref="B30:D30"/>
    <mergeCell ref="M30:O30"/>
    <mergeCell ref="B31:B32"/>
    <mergeCell ref="M31:M32"/>
    <mergeCell ref="B34:B35"/>
    <mergeCell ref="M34:M35"/>
    <mergeCell ref="B36:D36"/>
    <mergeCell ref="M36:O36"/>
    <mergeCell ref="B37:B38"/>
    <mergeCell ref="M37:M38"/>
  </mergeCells>
  <phoneticPr fontId="7"/>
  <conditionalFormatting sqref="Z28:AE28 C31:C32 F28:K28">
    <cfRule type="cellIs" dxfId="130" priority="2" stopIfTrue="1" operator="equal">
      <formula>"."</formula>
    </cfRule>
  </conditionalFormatting>
  <conditionalFormatting sqref="N31:N32">
    <cfRule type="cellIs" dxfId="129"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1"/>
  <sheetViews>
    <sheetView topLeftCell="A35" zoomScaleNormal="100" workbookViewId="0">
      <selection activeCell="M37" sqref="M37:M38"/>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x14ac:dyDescent="0.15">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x14ac:dyDescent="0.15">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x14ac:dyDescent="0.15">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01"/>
      <c r="C27" s="202"/>
      <c r="D27" s="5"/>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406" t="s">
        <v>307</v>
      </c>
      <c r="C28" s="407"/>
      <c r="D28" s="407"/>
      <c r="E28" s="21"/>
      <c r="F28" s="22" t="s">
        <v>61</v>
      </c>
      <c r="G28" s="23" t="s">
        <v>62</v>
      </c>
      <c r="H28" s="23" t="s">
        <v>63</v>
      </c>
      <c r="I28" s="24" t="s">
        <v>64</v>
      </c>
      <c r="J28" s="17"/>
      <c r="K28" s="17"/>
      <c r="L28" s="1"/>
      <c r="M28" s="9"/>
      <c r="N28" s="9"/>
      <c r="O28" s="9"/>
      <c r="Z28" s="17"/>
      <c r="AA28" s="17"/>
      <c r="AB28" s="17"/>
      <c r="AC28" s="17"/>
      <c r="AD28" s="17"/>
      <c r="AE28" s="17"/>
    </row>
    <row r="29" spans="2:123" s="3" customFormat="1" ht="20.100000000000001" customHeight="1" x14ac:dyDescent="0.15">
      <c r="B29" s="407"/>
      <c r="C29" s="407"/>
      <c r="D29" s="407"/>
      <c r="E29" s="11" t="s">
        <v>0</v>
      </c>
      <c r="F29" s="25"/>
      <c r="G29" s="26"/>
      <c r="H29" s="26"/>
      <c r="I29" s="27"/>
      <c r="J29" s="18"/>
      <c r="K29" s="18"/>
      <c r="L29" s="1"/>
      <c r="P29" s="113" t="s">
        <v>0</v>
      </c>
      <c r="X29" s="12"/>
      <c r="Y29" s="4"/>
      <c r="Z29" s="14" t="s">
        <v>279</v>
      </c>
      <c r="AA29" s="18"/>
      <c r="AB29" s="18"/>
      <c r="AC29" s="18"/>
      <c r="AD29" s="18"/>
      <c r="AE29" s="18"/>
    </row>
    <row r="30" spans="2:123" s="1" customFormat="1" ht="22.5" customHeight="1" x14ac:dyDescent="0.15">
      <c r="B30" s="386" t="s">
        <v>2</v>
      </c>
      <c r="C30" s="387"/>
      <c r="D30" s="387"/>
      <c r="E30" s="38">
        <v>2820</v>
      </c>
      <c r="F30" s="35">
        <v>15.24822695035461</v>
      </c>
      <c r="G30" s="32">
        <v>43.758865248226954</v>
      </c>
      <c r="H30" s="32">
        <v>29.929078014184395</v>
      </c>
      <c r="I30" s="33">
        <v>11.063829787234042</v>
      </c>
      <c r="J30" s="19"/>
      <c r="K30" s="19"/>
      <c r="M30" s="386" t="s">
        <v>2</v>
      </c>
      <c r="N30" s="387"/>
      <c r="O30" s="387"/>
      <c r="P30" s="38">
        <f t="shared" ref="P30:P38" si="0">IF(LEN(E30)=0,"",E30)</f>
        <v>2820</v>
      </c>
      <c r="Q30" s="120"/>
      <c r="R30" s="121"/>
      <c r="S30" s="121"/>
      <c r="T30" s="121"/>
      <c r="U30" s="121"/>
      <c r="V30" s="121"/>
      <c r="W30" s="121"/>
      <c r="X30" s="121"/>
      <c r="Y30" s="122"/>
      <c r="Z30" s="123"/>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388" t="s">
        <v>2</v>
      </c>
      <c r="C31" s="42" t="s">
        <v>308</v>
      </c>
      <c r="D31" s="43"/>
      <c r="E31" s="39">
        <v>1008</v>
      </c>
      <c r="F31" s="47">
        <v>21.329365079365079</v>
      </c>
      <c r="G31" s="85">
        <v>46.825396825396822</v>
      </c>
      <c r="H31" s="59">
        <v>23.214285714285715</v>
      </c>
      <c r="I31" s="204">
        <v>8.6309523809523814</v>
      </c>
      <c r="J31" s="19"/>
      <c r="K31" s="19"/>
      <c r="L31" s="4"/>
      <c r="M31" s="388" t="s">
        <v>2</v>
      </c>
      <c r="N31" s="42" t="s">
        <v>308</v>
      </c>
      <c r="O31" s="43"/>
      <c r="P31" s="39">
        <f t="shared" si="0"/>
        <v>1008</v>
      </c>
      <c r="Q31" s="114"/>
      <c r="R31" s="7"/>
      <c r="S31" s="7"/>
      <c r="T31" s="7"/>
      <c r="U31" s="7"/>
      <c r="V31" s="7"/>
      <c r="W31" s="7"/>
      <c r="X31" s="7"/>
      <c r="Y31" s="4"/>
      <c r="Z31" s="115"/>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389"/>
      <c r="C32" s="41" t="s">
        <v>309</v>
      </c>
      <c r="D32" s="44"/>
      <c r="E32" s="39">
        <v>1812</v>
      </c>
      <c r="F32" s="205">
        <v>11.865342163355407</v>
      </c>
      <c r="G32" s="65">
        <v>42.05298013245033</v>
      </c>
      <c r="H32" s="63">
        <v>33.664459161147903</v>
      </c>
      <c r="I32" s="206">
        <v>12.417218543046356</v>
      </c>
      <c r="J32" s="19"/>
      <c r="K32" s="19"/>
      <c r="L32" s="4"/>
      <c r="M32" s="389"/>
      <c r="N32" s="41" t="s">
        <v>309</v>
      </c>
      <c r="O32" s="44"/>
      <c r="P32" s="39">
        <f t="shared" si="0"/>
        <v>1812</v>
      </c>
      <c r="Q32" s="116"/>
      <c r="R32" s="117"/>
      <c r="S32" s="117"/>
      <c r="T32" s="117"/>
      <c r="U32" s="117"/>
      <c r="V32" s="117"/>
      <c r="W32" s="117"/>
      <c r="X32" s="117"/>
      <c r="Y32" s="118"/>
      <c r="Z32" s="119"/>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2:123" s="1" customFormat="1" ht="22.5" customHeight="1" x14ac:dyDescent="0.15">
      <c r="B33" s="408" t="s">
        <v>2</v>
      </c>
      <c r="C33" s="409"/>
      <c r="D33" s="409"/>
      <c r="E33" s="38">
        <v>236</v>
      </c>
      <c r="F33" s="35">
        <v>8.898305084745763</v>
      </c>
      <c r="G33" s="32">
        <v>38.135593220338983</v>
      </c>
      <c r="H33" s="32">
        <v>36.440677966101696</v>
      </c>
      <c r="I33" s="33">
        <v>16.525423728813561</v>
      </c>
      <c r="J33" s="4"/>
      <c r="K33" s="4"/>
      <c r="M33" s="408" t="s">
        <v>2</v>
      </c>
      <c r="N33" s="409"/>
      <c r="O33" s="409"/>
      <c r="P33" s="38">
        <f t="shared" si="0"/>
        <v>236</v>
      </c>
      <c r="Q33" s="207"/>
      <c r="R33" s="122"/>
      <c r="S33" s="122"/>
      <c r="T33" s="122"/>
      <c r="U33" s="122"/>
      <c r="V33" s="122"/>
      <c r="W33" s="122"/>
      <c r="X33" s="122"/>
      <c r="Y33" s="122"/>
      <c r="Z33" s="208"/>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row>
    <row r="34" spans="2:123" s="1" customFormat="1" ht="22.5" customHeight="1" x14ac:dyDescent="0.15">
      <c r="B34" s="388" t="s">
        <v>376</v>
      </c>
      <c r="C34" s="42" t="s">
        <v>308</v>
      </c>
      <c r="D34" s="209"/>
      <c r="E34" s="39">
        <v>65</v>
      </c>
      <c r="F34" s="164">
        <v>12.307692307692308</v>
      </c>
      <c r="G34" s="272">
        <v>47.692307692307693</v>
      </c>
      <c r="H34" s="160">
        <v>32.307692307692307</v>
      </c>
      <c r="I34" s="111">
        <v>7.6923076923076925</v>
      </c>
      <c r="J34" s="4"/>
      <c r="K34" s="4"/>
      <c r="M34" s="388" t="s">
        <v>376</v>
      </c>
      <c r="N34" s="42" t="s">
        <v>308</v>
      </c>
      <c r="O34" s="209"/>
      <c r="P34" s="39">
        <f t="shared" si="0"/>
        <v>65</v>
      </c>
      <c r="Q34" s="210"/>
      <c r="R34" s="4"/>
      <c r="S34" s="4"/>
      <c r="T34" s="4"/>
      <c r="U34" s="4"/>
      <c r="V34" s="4"/>
      <c r="W34" s="4"/>
      <c r="X34" s="4"/>
      <c r="Y34" s="4"/>
      <c r="Z34" s="211"/>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row>
    <row r="35" spans="2:123" s="1" customFormat="1" ht="22.5" customHeight="1" x14ac:dyDescent="0.15">
      <c r="B35" s="389"/>
      <c r="C35" s="41" t="s">
        <v>309</v>
      </c>
      <c r="D35" s="212"/>
      <c r="E35" s="39">
        <v>171</v>
      </c>
      <c r="F35" s="164">
        <v>7.6023391812865491</v>
      </c>
      <c r="G35" s="160">
        <v>34.502923976608187</v>
      </c>
      <c r="H35" s="160">
        <v>38.011695906432749</v>
      </c>
      <c r="I35" s="271">
        <v>19.883040935672515</v>
      </c>
      <c r="J35" s="4"/>
      <c r="K35" s="4"/>
      <c r="M35" s="389"/>
      <c r="N35" s="41" t="s">
        <v>309</v>
      </c>
      <c r="O35" s="212"/>
      <c r="P35" s="39">
        <f t="shared" si="0"/>
        <v>171</v>
      </c>
      <c r="Q35" s="213"/>
      <c r="R35" s="118"/>
      <c r="S35" s="118"/>
      <c r="T35" s="118"/>
      <c r="U35" s="118"/>
      <c r="V35" s="118"/>
      <c r="W35" s="118"/>
      <c r="X35" s="118"/>
      <c r="Y35" s="118"/>
      <c r="Z35" s="21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row>
    <row r="36" spans="2:123" s="1" customFormat="1" ht="22.5" customHeight="1" x14ac:dyDescent="0.15">
      <c r="B36" s="408" t="s">
        <v>2</v>
      </c>
      <c r="C36" s="409"/>
      <c r="D36" s="409"/>
      <c r="E36" s="38">
        <v>259</v>
      </c>
      <c r="F36" s="35">
        <v>18.918918918918919</v>
      </c>
      <c r="G36" s="32">
        <v>41.698841698841697</v>
      </c>
      <c r="H36" s="32">
        <v>26.640926640926644</v>
      </c>
      <c r="I36" s="33">
        <v>12.741312741312742</v>
      </c>
      <c r="J36" s="4"/>
      <c r="K36" s="4"/>
      <c r="M36" s="408" t="s">
        <v>2</v>
      </c>
      <c r="N36" s="409"/>
      <c r="O36" s="409"/>
      <c r="P36" s="38">
        <f t="shared" si="0"/>
        <v>259</v>
      </c>
      <c r="Q36" s="207"/>
      <c r="R36" s="122"/>
      <c r="S36" s="122"/>
      <c r="T36" s="122"/>
      <c r="U36" s="122"/>
      <c r="V36" s="122"/>
      <c r="W36" s="122"/>
      <c r="X36" s="122"/>
      <c r="Y36" s="122"/>
      <c r="Z36" s="208"/>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row>
    <row r="37" spans="2:123" s="1" customFormat="1" ht="22.5" customHeight="1" x14ac:dyDescent="0.15">
      <c r="B37" s="388" t="s">
        <v>380</v>
      </c>
      <c r="C37" s="42" t="s">
        <v>308</v>
      </c>
      <c r="D37" s="215"/>
      <c r="E37" s="39">
        <v>112</v>
      </c>
      <c r="F37" s="268">
        <v>24.107142857142858</v>
      </c>
      <c r="G37" s="160">
        <v>39.285714285714285</v>
      </c>
      <c r="H37" s="160">
        <v>24.107142857142858</v>
      </c>
      <c r="I37" s="161">
        <v>12.5</v>
      </c>
      <c r="J37" s="4"/>
      <c r="K37" s="4"/>
      <c r="M37" s="388" t="s">
        <v>380</v>
      </c>
      <c r="N37" s="42" t="s">
        <v>308</v>
      </c>
      <c r="O37" s="215"/>
      <c r="P37" s="39">
        <f t="shared" si="0"/>
        <v>112</v>
      </c>
      <c r="Q37" s="210"/>
      <c r="R37" s="4"/>
      <c r="S37" s="4"/>
      <c r="T37" s="4"/>
      <c r="U37" s="4"/>
      <c r="V37" s="4"/>
      <c r="W37" s="4"/>
      <c r="X37" s="4"/>
      <c r="Y37" s="4"/>
      <c r="Z37" s="211"/>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row>
    <row r="38" spans="2:123" s="1" customFormat="1" ht="22.5" customHeight="1" x14ac:dyDescent="0.15">
      <c r="B38" s="389"/>
      <c r="C38" s="41" t="s">
        <v>309</v>
      </c>
      <c r="D38" s="216"/>
      <c r="E38" s="40">
        <v>147</v>
      </c>
      <c r="F38" s="75">
        <v>14.965986394557824</v>
      </c>
      <c r="G38" s="162">
        <v>43.537414965986393</v>
      </c>
      <c r="H38" s="162">
        <v>28.571428571428569</v>
      </c>
      <c r="I38" s="163">
        <v>12.925170068027212</v>
      </c>
      <c r="J38" s="4"/>
      <c r="K38" s="4"/>
      <c r="M38" s="389"/>
      <c r="N38" s="41" t="s">
        <v>309</v>
      </c>
      <c r="O38" s="216"/>
      <c r="P38" s="40">
        <f t="shared" si="0"/>
        <v>147</v>
      </c>
      <c r="Q38" s="213"/>
      <c r="R38" s="118"/>
      <c r="S38" s="118"/>
      <c r="T38" s="118"/>
      <c r="U38" s="118"/>
      <c r="V38" s="118"/>
      <c r="W38" s="118"/>
      <c r="X38" s="118"/>
      <c r="Y38" s="118"/>
      <c r="Z38" s="21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row>
    <row r="39" spans="2:123" ht="22.5" customHeight="1" x14ac:dyDescent="0.15"/>
    <row r="40" spans="2:123" ht="22.5" customHeight="1" x14ac:dyDescent="0.15">
      <c r="D40" s="130" t="str">
        <f>F28</f>
        <v>大いに思っていた</v>
      </c>
      <c r="E40" s="130" t="str">
        <f t="shared" ref="E40:G40" si="1">G28</f>
        <v>やや思っていた</v>
      </c>
      <c r="F40" s="130" t="str">
        <f t="shared" si="1"/>
        <v>あまり思っていなかった</v>
      </c>
      <c r="G40" s="130" t="str">
        <f t="shared" si="1"/>
        <v>思っていなかった</v>
      </c>
      <c r="H40" t="s">
        <v>228</v>
      </c>
      <c r="O40" s="130" t="str">
        <f>D40</f>
        <v>大いに思っていた</v>
      </c>
      <c r="P40" s="130" t="str">
        <f t="shared" ref="P40:S40" si="2">E40</f>
        <v>やや思っていた</v>
      </c>
      <c r="Q40" s="130" t="str">
        <f t="shared" si="2"/>
        <v>あまり思っていなかった</v>
      </c>
      <c r="R40" s="130" t="str">
        <f t="shared" si="2"/>
        <v>思っていなかった</v>
      </c>
      <c r="S40" s="130" t="str">
        <f t="shared" si="2"/>
        <v>ttl</v>
      </c>
    </row>
    <row r="41" spans="2:123" ht="22.5" customHeight="1" x14ac:dyDescent="0.15">
      <c r="C41" s="269" t="str">
        <f>"モチベーション高い・同程度(n=" &amp; E34 &amp; ")"</f>
        <v>モチベーション高い・同程度(n=65)</v>
      </c>
      <c r="D41" s="127">
        <f>F34</f>
        <v>12.307692307692308</v>
      </c>
      <c r="E41" s="127">
        <f t="shared" ref="E41:G42" si="3">G34</f>
        <v>47.692307692307693</v>
      </c>
      <c r="F41" s="127">
        <f t="shared" si="3"/>
        <v>32.307692307692307</v>
      </c>
      <c r="G41" s="127">
        <f t="shared" si="3"/>
        <v>7.6923076923076925</v>
      </c>
      <c r="H41" s="127">
        <f>SUM(D41:G41)</f>
        <v>100</v>
      </c>
      <c r="N41" t="str">
        <f>"男性総合職全体(n=" &amp; E33 &amp; ")"</f>
        <v>男性総合職全体(n=236)</v>
      </c>
      <c r="O41" s="127">
        <f>F33</f>
        <v>8.898305084745763</v>
      </c>
      <c r="P41" s="127">
        <f t="shared" ref="P41:R41" si="4">G33</f>
        <v>38.135593220338983</v>
      </c>
      <c r="Q41" s="127">
        <f t="shared" si="4"/>
        <v>36.440677966101696</v>
      </c>
      <c r="R41" s="127">
        <f t="shared" si="4"/>
        <v>16.525423728813561</v>
      </c>
      <c r="S41" s="127">
        <f>SUM(O41:R41)</f>
        <v>100</v>
      </c>
    </row>
    <row r="42" spans="2:123" ht="22.5" customHeight="1" x14ac:dyDescent="0.15">
      <c r="C42" s="269" t="str">
        <f>"低い(n=" &amp; E35 &amp; ")"</f>
        <v>低い(n=171)</v>
      </c>
      <c r="D42" s="127">
        <f>F35</f>
        <v>7.6023391812865491</v>
      </c>
      <c r="E42" s="127">
        <f t="shared" si="3"/>
        <v>34.502923976608187</v>
      </c>
      <c r="F42" s="127">
        <f t="shared" si="3"/>
        <v>38.011695906432749</v>
      </c>
      <c r="G42" s="127">
        <f t="shared" si="3"/>
        <v>19.883040935672515</v>
      </c>
      <c r="H42" s="127">
        <f t="shared" ref="H42:H44" si="5">SUM(D42:G42)</f>
        <v>100</v>
      </c>
      <c r="N42" t="str">
        <f>C41</f>
        <v>モチベーション高い・同程度(n=65)</v>
      </c>
      <c r="O42" s="127">
        <f>D41</f>
        <v>12.307692307692308</v>
      </c>
      <c r="P42" s="127">
        <f t="shared" ref="P42:R43" si="6">E41</f>
        <v>47.692307692307693</v>
      </c>
      <c r="Q42" s="127">
        <f t="shared" si="6"/>
        <v>32.307692307692307</v>
      </c>
      <c r="R42" s="127">
        <f t="shared" si="6"/>
        <v>7.6923076923076925</v>
      </c>
      <c r="S42" s="127">
        <f t="shared" ref="S42:S43" si="7">SUM(O42:R42)</f>
        <v>100</v>
      </c>
    </row>
    <row r="43" spans="2:123" ht="22.5" customHeight="1" x14ac:dyDescent="0.15">
      <c r="C43" s="269" t="str">
        <f>"モチベーション高い・同程度(n=" &amp; E37 &amp; ")"</f>
        <v>モチベーション高い・同程度(n=112)</v>
      </c>
      <c r="D43" s="127">
        <f>F37</f>
        <v>24.107142857142858</v>
      </c>
      <c r="E43" s="127">
        <f t="shared" ref="E43:G44" si="8">G37</f>
        <v>39.285714285714285</v>
      </c>
      <c r="F43" s="127">
        <f t="shared" si="8"/>
        <v>24.107142857142858</v>
      </c>
      <c r="G43" s="127">
        <f t="shared" si="8"/>
        <v>12.5</v>
      </c>
      <c r="H43" s="127">
        <f t="shared" si="5"/>
        <v>100</v>
      </c>
      <c r="N43" t="str">
        <f>C42</f>
        <v>低い(n=171)</v>
      </c>
      <c r="O43" s="127">
        <f>D42</f>
        <v>7.6023391812865491</v>
      </c>
      <c r="P43" s="127">
        <f t="shared" si="6"/>
        <v>34.502923976608187</v>
      </c>
      <c r="Q43" s="127">
        <f t="shared" si="6"/>
        <v>38.011695906432749</v>
      </c>
      <c r="R43" s="127">
        <f t="shared" si="6"/>
        <v>19.883040935672515</v>
      </c>
      <c r="S43" s="127">
        <f t="shared" si="7"/>
        <v>100</v>
      </c>
    </row>
    <row r="44" spans="2:123" ht="22.5" customHeight="1" x14ac:dyDescent="0.15">
      <c r="C44" s="269" t="str">
        <f>"低い(n=" &amp; E38 &amp; ")"</f>
        <v>低い(n=147)</v>
      </c>
      <c r="D44" s="127">
        <f>F38</f>
        <v>14.965986394557824</v>
      </c>
      <c r="E44" s="127">
        <f t="shared" si="8"/>
        <v>43.537414965986393</v>
      </c>
      <c r="F44" s="127">
        <f t="shared" si="8"/>
        <v>28.571428571428569</v>
      </c>
      <c r="G44" s="127">
        <f t="shared" si="8"/>
        <v>12.925170068027212</v>
      </c>
      <c r="H44" s="127">
        <f t="shared" si="5"/>
        <v>100</v>
      </c>
    </row>
    <row r="45" spans="2:123" ht="22.5" customHeight="1" x14ac:dyDescent="0.15">
      <c r="N45" t="str">
        <f>"女性総合職全体(n=" &amp; E36 &amp; ")"</f>
        <v>女性総合職全体(n=259)</v>
      </c>
      <c r="O45" s="127">
        <f>F36</f>
        <v>18.918918918918919</v>
      </c>
      <c r="P45" s="127">
        <f>G36</f>
        <v>41.698841698841697</v>
      </c>
      <c r="Q45" s="127">
        <f>H36</f>
        <v>26.640926640926644</v>
      </c>
      <c r="R45" s="127">
        <f>I36</f>
        <v>12.741312741312742</v>
      </c>
      <c r="S45" s="127">
        <f>SUM(O45:R45)</f>
        <v>100</v>
      </c>
    </row>
    <row r="46" spans="2:123" ht="22.5" customHeight="1" x14ac:dyDescent="0.15">
      <c r="N46" t="str">
        <f t="shared" ref="N46:R47" si="9">C43</f>
        <v>モチベーション高い・同程度(n=112)</v>
      </c>
      <c r="O46" s="127">
        <f t="shared" si="9"/>
        <v>24.107142857142858</v>
      </c>
      <c r="P46" s="127">
        <f t="shared" si="9"/>
        <v>39.285714285714285</v>
      </c>
      <c r="Q46" s="127">
        <f t="shared" si="9"/>
        <v>24.107142857142858</v>
      </c>
      <c r="R46" s="127">
        <f t="shared" si="9"/>
        <v>12.5</v>
      </c>
      <c r="S46" s="127">
        <f>SUM(O46:R46)</f>
        <v>100</v>
      </c>
    </row>
    <row r="47" spans="2:123" ht="22.5" customHeight="1" x14ac:dyDescent="0.15">
      <c r="N47" t="str">
        <f t="shared" si="9"/>
        <v>低い(n=147)</v>
      </c>
      <c r="O47" s="127">
        <f t="shared" si="9"/>
        <v>14.965986394557824</v>
      </c>
      <c r="P47" s="127">
        <f t="shared" si="9"/>
        <v>43.537414965986393</v>
      </c>
      <c r="Q47" s="127">
        <f t="shared" si="9"/>
        <v>28.571428571428569</v>
      </c>
      <c r="R47" s="127">
        <f t="shared" si="9"/>
        <v>12.925170068027212</v>
      </c>
      <c r="S47" s="127">
        <f>SUM(O47:R47)</f>
        <v>100</v>
      </c>
    </row>
    <row r="48" spans="2:123" ht="22.5" customHeight="1" x14ac:dyDescent="0.15"/>
    <row r="49" ht="22.5" customHeight="1" x14ac:dyDescent="0.15"/>
    <row r="50" ht="22.5" customHeight="1" x14ac:dyDescent="0.15"/>
    <row r="51" ht="22.5" customHeight="1" x14ac:dyDescent="0.15"/>
  </sheetData>
  <mergeCells count="13">
    <mergeCell ref="B33:D33"/>
    <mergeCell ref="M33:O33"/>
    <mergeCell ref="B28:D29"/>
    <mergeCell ref="B30:D30"/>
    <mergeCell ref="M30:O30"/>
    <mergeCell ref="B31:B32"/>
    <mergeCell ref="M31:M32"/>
    <mergeCell ref="B34:B35"/>
    <mergeCell ref="M34:M35"/>
    <mergeCell ref="B36:D36"/>
    <mergeCell ref="M36:O36"/>
    <mergeCell ref="B37:B38"/>
    <mergeCell ref="M37:M38"/>
  </mergeCells>
  <phoneticPr fontId="7"/>
  <conditionalFormatting sqref="Z28:AE28 C31:C32 F28:K28">
    <cfRule type="cellIs" dxfId="128" priority="2" stopIfTrue="1" operator="equal">
      <formula>"."</formula>
    </cfRule>
  </conditionalFormatting>
  <conditionalFormatting sqref="N31:N32">
    <cfRule type="cellIs" dxfId="127"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T53"/>
  <sheetViews>
    <sheetView showGridLines="0" topLeftCell="A44" zoomScaleNormal="100" workbookViewId="0">
      <selection activeCell="N39" sqref="N39:N41"/>
    </sheetView>
  </sheetViews>
  <sheetFormatPr defaultColWidth="5.25" defaultRowHeight="13.5" x14ac:dyDescent="0.15"/>
  <cols>
    <col min="1" max="2" width="7" customWidth="1"/>
    <col min="3" max="4" width="18.875" customWidth="1"/>
    <col min="5" max="5" width="17.25" customWidth="1"/>
    <col min="6" max="6" width="5.375" customWidth="1"/>
    <col min="7" max="12" width="6.75" customWidth="1"/>
    <col min="13" max="13" width="3.375" customWidth="1"/>
    <col min="14" max="14" width="7" customWidth="1"/>
    <col min="15" max="15" width="25.625" customWidth="1"/>
    <col min="16" max="16" width="4.625" customWidth="1"/>
    <col min="17" max="17" width="5.375" customWidth="1"/>
    <col min="18" max="26" width="5.25" customWidth="1"/>
    <col min="27" max="33" width="5.375" customWidth="1"/>
    <col min="34" max="124" width="5.25" customWidth="1"/>
  </cols>
  <sheetData>
    <row r="1" spans="2:124" s="1" customFormat="1" ht="21.75" customHeight="1" x14ac:dyDescent="0.15">
      <c r="B1" s="15"/>
      <c r="C1" s="16"/>
      <c r="D1" s="16"/>
      <c r="E1" s="2"/>
      <c r="F1" s="13"/>
      <c r="G1" s="4"/>
      <c r="H1" s="4"/>
      <c r="I1" s="4"/>
      <c r="J1" s="4"/>
      <c r="K1" s="4"/>
      <c r="L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row>
    <row r="2" spans="2:124" s="1" customFormat="1" ht="15" customHeight="1" x14ac:dyDescent="0.15">
      <c r="B2" s="15"/>
      <c r="C2" s="16"/>
      <c r="D2" s="16"/>
      <c r="E2" s="2"/>
      <c r="F2" s="13"/>
      <c r="G2" s="4"/>
      <c r="H2" s="4"/>
      <c r="I2" s="4"/>
      <c r="J2" s="4"/>
      <c r="K2" s="4"/>
      <c r="L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row>
    <row r="3" spans="2:124" s="1" customFormat="1" ht="15" customHeight="1" x14ac:dyDescent="0.15">
      <c r="B3" s="15"/>
      <c r="C3" s="16"/>
      <c r="D3" s="16"/>
      <c r="E3" s="2"/>
      <c r="F3" s="13"/>
      <c r="G3" s="4"/>
      <c r="H3" s="4"/>
      <c r="I3" s="4"/>
      <c r="J3" s="4"/>
      <c r="K3" s="4"/>
      <c r="L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row>
    <row r="4" spans="2:124" s="1" customFormat="1" ht="15" customHeight="1" x14ac:dyDescent="0.15">
      <c r="B4" s="15"/>
      <c r="C4" s="16"/>
      <c r="D4" s="16"/>
      <c r="E4" s="2"/>
      <c r="F4" s="13"/>
      <c r="G4" s="4"/>
      <c r="H4" s="4"/>
      <c r="I4" s="4"/>
      <c r="J4" s="4"/>
      <c r="K4" s="4"/>
      <c r="L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row>
    <row r="5" spans="2:124" s="1" customFormat="1" ht="15" customHeight="1" x14ac:dyDescent="0.15">
      <c r="B5" s="15"/>
      <c r="C5" s="16"/>
      <c r="D5" s="16"/>
      <c r="E5" s="2"/>
      <c r="F5" s="13"/>
      <c r="G5" s="4"/>
      <c r="H5" s="4"/>
      <c r="I5" s="4"/>
      <c r="J5" s="4"/>
      <c r="K5" s="4"/>
      <c r="L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row>
    <row r="6" spans="2:124" s="1" customFormat="1" ht="15" customHeight="1" x14ac:dyDescent="0.15">
      <c r="B6" s="15"/>
      <c r="C6" s="16"/>
      <c r="D6" s="16"/>
      <c r="E6" s="2"/>
      <c r="F6" s="13"/>
      <c r="G6" s="4"/>
      <c r="H6" s="4"/>
      <c r="I6" s="4"/>
      <c r="J6" s="4"/>
      <c r="K6" s="4"/>
      <c r="L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row>
    <row r="7" spans="2:124" s="1" customFormat="1" ht="15" customHeight="1" x14ac:dyDescent="0.15">
      <c r="B7" s="15"/>
      <c r="C7" s="16"/>
      <c r="D7" s="16"/>
      <c r="E7" s="2"/>
      <c r="F7" s="13"/>
      <c r="G7" s="4"/>
      <c r="H7" s="4"/>
      <c r="I7" s="4"/>
      <c r="J7" s="4"/>
      <c r="K7" s="4"/>
      <c r="L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row>
    <row r="8" spans="2:124" s="1" customFormat="1" ht="15" hidden="1" customHeight="1" x14ac:dyDescent="0.15">
      <c r="B8" s="15"/>
      <c r="C8" s="16"/>
      <c r="D8" s="16"/>
      <c r="E8" s="2"/>
      <c r="F8" s="13"/>
      <c r="G8" s="4"/>
      <c r="H8" s="4"/>
      <c r="I8" s="4"/>
      <c r="J8" s="4"/>
      <c r="K8" s="4"/>
      <c r="L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row>
    <row r="9" spans="2:124" s="1" customFormat="1" ht="15" hidden="1" customHeight="1" x14ac:dyDescent="0.15">
      <c r="B9" s="15"/>
      <c r="C9" s="16"/>
      <c r="D9" s="16"/>
      <c r="E9" s="2"/>
      <c r="F9" s="13"/>
      <c r="G9" s="4"/>
      <c r="H9" s="4"/>
      <c r="I9" s="4"/>
      <c r="J9" s="4"/>
      <c r="K9" s="4"/>
      <c r="L9" s="4"/>
      <c r="M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row>
    <row r="10" spans="2:124" s="1" customFormat="1" ht="15" hidden="1" customHeight="1" x14ac:dyDescent="0.15">
      <c r="B10" s="15"/>
      <c r="C10" s="16"/>
      <c r="D10" s="16"/>
      <c r="E10" s="5"/>
      <c r="F10" s="12"/>
      <c r="G10" s="4"/>
      <c r="H10" s="4"/>
      <c r="I10" s="4"/>
      <c r="J10" s="4"/>
      <c r="K10" s="4"/>
      <c r="L10" s="4"/>
      <c r="M10" s="3"/>
      <c r="Q10" s="4"/>
      <c r="R10" s="4"/>
      <c r="S10" s="4"/>
      <c r="T10" s="4"/>
      <c r="U10" s="4"/>
      <c r="V10" s="4"/>
      <c r="W10" s="4"/>
      <c r="X10" s="4"/>
      <c r="Y10" s="4"/>
      <c r="Z10" s="3"/>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row>
    <row r="11" spans="2:124" s="1" customFormat="1" ht="15" hidden="1" customHeight="1" x14ac:dyDescent="0.15">
      <c r="B11" s="15"/>
      <c r="C11" s="16"/>
      <c r="D11" s="16"/>
      <c r="E11" s="5"/>
      <c r="F11" s="12"/>
      <c r="G11" s="4"/>
      <c r="H11" s="4"/>
      <c r="I11" s="4"/>
      <c r="J11" s="4"/>
      <c r="K11" s="4"/>
      <c r="L11" s="4"/>
      <c r="M11" s="6"/>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row>
    <row r="12" spans="2:124" s="1" customFormat="1" ht="15" hidden="1" customHeight="1" x14ac:dyDescent="0.15">
      <c r="B12" s="15"/>
      <c r="C12" s="16"/>
      <c r="D12" s="16"/>
      <c r="E12" s="5"/>
      <c r="F12" s="12"/>
      <c r="G12" s="4"/>
      <c r="H12" s="4"/>
      <c r="I12" s="4"/>
      <c r="J12" s="4"/>
      <c r="K12" s="4"/>
      <c r="L12" s="4"/>
      <c r="M12" s="6"/>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row>
    <row r="13" spans="2:124" s="1" customFormat="1" ht="15" hidden="1" customHeight="1" x14ac:dyDescent="0.15">
      <c r="B13" s="15"/>
      <c r="C13" s="16"/>
      <c r="D13" s="16"/>
      <c r="E13" s="5"/>
      <c r="F13" s="12"/>
      <c r="G13" s="4"/>
      <c r="H13" s="4"/>
      <c r="I13" s="4"/>
      <c r="J13" s="4"/>
      <c r="K13" s="4"/>
      <c r="L13" s="4"/>
      <c r="M13" s="6"/>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row>
    <row r="14" spans="2:124" s="1" customFormat="1" ht="15" customHeight="1" x14ac:dyDescent="0.15">
      <c r="B14" s="15"/>
      <c r="C14" s="16"/>
      <c r="D14" s="16"/>
      <c r="E14" s="5"/>
      <c r="F14" s="12"/>
      <c r="G14" s="4"/>
      <c r="H14" s="4"/>
      <c r="I14" s="4"/>
      <c r="J14" s="4"/>
      <c r="K14" s="4"/>
      <c r="L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row>
    <row r="15" spans="2:124" s="1" customFormat="1" ht="15" customHeight="1" x14ac:dyDescent="0.15">
      <c r="B15" s="15"/>
      <c r="C15" s="16"/>
      <c r="D15" s="16"/>
      <c r="E15" s="5"/>
      <c r="F15" s="12"/>
      <c r="G15" s="4"/>
      <c r="H15" s="4"/>
      <c r="I15" s="4"/>
      <c r="J15" s="4"/>
      <c r="K15" s="4"/>
      <c r="L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row>
    <row r="16" spans="2:124" s="1" customFormat="1" ht="15" customHeight="1" x14ac:dyDescent="0.15">
      <c r="B16" s="15"/>
      <c r="C16" s="16"/>
      <c r="D16" s="16"/>
      <c r="E16" s="5"/>
      <c r="F16" s="12"/>
      <c r="G16" s="4"/>
      <c r="H16" s="4"/>
      <c r="I16" s="4"/>
      <c r="J16" s="4"/>
      <c r="K16" s="4"/>
      <c r="L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row>
    <row r="17" spans="2:124" s="1" customFormat="1" ht="15" customHeight="1" x14ac:dyDescent="0.15">
      <c r="B17" s="15"/>
      <c r="C17" s="16"/>
      <c r="D17" s="16"/>
      <c r="E17" s="5"/>
      <c r="F17" s="12"/>
      <c r="G17" s="4"/>
      <c r="H17" s="4"/>
      <c r="I17" s="4"/>
      <c r="J17" s="4"/>
      <c r="K17" s="4"/>
      <c r="L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row>
    <row r="18" spans="2:124" s="1" customFormat="1" ht="15" customHeight="1" x14ac:dyDescent="0.15">
      <c r="B18" s="15"/>
      <c r="C18" s="16"/>
      <c r="D18" s="16"/>
      <c r="E18" s="5"/>
      <c r="F18" s="12"/>
      <c r="G18" s="4"/>
      <c r="H18" s="4"/>
      <c r="I18" s="4"/>
      <c r="J18" s="4"/>
      <c r="K18" s="4"/>
      <c r="L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row>
    <row r="19" spans="2:124" s="1" customFormat="1" ht="15" customHeight="1" x14ac:dyDescent="0.15">
      <c r="B19" s="15"/>
      <c r="C19" s="16"/>
      <c r="D19" s="16"/>
      <c r="E19" s="5"/>
      <c r="F19" s="12"/>
      <c r="G19" s="4"/>
      <c r="H19" s="4"/>
      <c r="I19" s="4"/>
      <c r="J19" s="4"/>
      <c r="K19" s="4"/>
      <c r="L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row>
    <row r="20" spans="2:124" s="1" customFormat="1" ht="15" customHeight="1" x14ac:dyDescent="0.15">
      <c r="B20" s="15"/>
      <c r="C20" s="16"/>
      <c r="D20" s="16"/>
      <c r="E20" s="5"/>
      <c r="F20" s="12"/>
      <c r="G20" s="4"/>
      <c r="H20" s="4"/>
      <c r="I20" s="4"/>
      <c r="J20" s="4"/>
      <c r="K20" s="4"/>
      <c r="L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row>
    <row r="21" spans="2:124" s="1" customFormat="1" ht="15" customHeight="1" x14ac:dyDescent="0.15">
      <c r="B21" s="15"/>
      <c r="C21" s="16"/>
      <c r="D21" s="16"/>
      <c r="E21" s="5"/>
      <c r="F21" s="12"/>
      <c r="G21" s="4"/>
      <c r="H21" s="4"/>
      <c r="I21" s="4"/>
      <c r="J21" s="4"/>
      <c r="K21" s="4"/>
      <c r="L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row>
    <row r="22" spans="2:124" s="1" customFormat="1" ht="15" customHeight="1" x14ac:dyDescent="0.15">
      <c r="B22" s="15"/>
      <c r="C22" s="16"/>
      <c r="D22" s="16"/>
      <c r="E22" s="5"/>
      <c r="F22" s="12"/>
      <c r="G22" s="4"/>
      <c r="H22" s="4"/>
      <c r="I22" s="4"/>
      <c r="J22" s="4"/>
      <c r="K22" s="4"/>
      <c r="L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row>
    <row r="23" spans="2:124" s="1" customFormat="1" ht="15" customHeight="1" x14ac:dyDescent="0.15">
      <c r="B23" s="15"/>
      <c r="C23" s="16"/>
      <c r="D23" s="16"/>
      <c r="E23" s="5"/>
      <c r="F23" s="12"/>
      <c r="G23" s="4"/>
      <c r="H23" s="4"/>
      <c r="I23" s="4"/>
      <c r="J23" s="4"/>
      <c r="K23" s="4"/>
      <c r="L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row>
    <row r="24" spans="2:124" s="1" customFormat="1" ht="15" customHeight="1" x14ac:dyDescent="0.15">
      <c r="B24" s="15"/>
      <c r="C24" s="16"/>
      <c r="D24" s="16"/>
      <c r="E24" s="5"/>
      <c r="F24" s="12"/>
      <c r="G24" s="4"/>
      <c r="H24" s="4"/>
      <c r="I24" s="4"/>
      <c r="J24" s="4"/>
      <c r="K24" s="4"/>
      <c r="L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row>
    <row r="25" spans="2:124" s="1" customFormat="1" ht="15" customHeight="1" x14ac:dyDescent="0.15">
      <c r="B25" s="15"/>
      <c r="C25" s="16"/>
      <c r="D25" s="16"/>
      <c r="E25" s="5"/>
      <c r="F25" s="12"/>
      <c r="G25" s="4"/>
      <c r="H25" s="4"/>
      <c r="I25" s="4"/>
      <c r="J25" s="4"/>
      <c r="K25" s="4"/>
      <c r="L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row>
    <row r="26" spans="2:124" s="1" customFormat="1" ht="15" customHeight="1" x14ac:dyDescent="0.15">
      <c r="B26" s="15"/>
      <c r="C26" s="16"/>
      <c r="D26" s="16"/>
      <c r="E26" s="5"/>
      <c r="F26" s="12"/>
      <c r="G26" s="4"/>
      <c r="H26" s="4"/>
      <c r="I26" s="4"/>
      <c r="J26" s="4"/>
      <c r="K26" s="4"/>
      <c r="L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row>
    <row r="27" spans="2:124" s="1" customFormat="1" ht="15" customHeight="1" x14ac:dyDescent="0.15">
      <c r="B27" s="201"/>
      <c r="C27" s="202"/>
      <c r="D27" s="202"/>
      <c r="E27" s="5"/>
      <c r="F27" s="34"/>
      <c r="G27" s="10"/>
      <c r="H27" s="10"/>
      <c r="I27" s="10"/>
      <c r="J27" s="10"/>
      <c r="K27" s="4"/>
      <c r="L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row>
    <row r="28" spans="2:124" s="4" customFormat="1" ht="129.94999999999999" customHeight="1" x14ac:dyDescent="0.15">
      <c r="B28" s="406" t="s">
        <v>298</v>
      </c>
      <c r="C28" s="407"/>
      <c r="D28" s="407"/>
      <c r="E28" s="407"/>
      <c r="F28" s="21"/>
      <c r="G28" s="22" t="s">
        <v>61</v>
      </c>
      <c r="H28" s="23" t="s">
        <v>62</v>
      </c>
      <c r="I28" s="23" t="s">
        <v>63</v>
      </c>
      <c r="J28" s="24" t="s">
        <v>64</v>
      </c>
      <c r="K28" s="17"/>
      <c r="L28" s="17"/>
      <c r="M28" s="1"/>
      <c r="N28" s="9"/>
      <c r="O28" s="9"/>
      <c r="P28" s="9"/>
      <c r="AA28" s="17"/>
      <c r="AB28" s="17"/>
      <c r="AC28" s="17"/>
      <c r="AD28" s="17"/>
      <c r="AE28" s="17"/>
      <c r="AF28" s="17"/>
    </row>
    <row r="29" spans="2:124" s="3" customFormat="1" ht="20.100000000000001" customHeight="1" x14ac:dyDescent="0.15">
      <c r="B29" s="407"/>
      <c r="C29" s="407"/>
      <c r="D29" s="407"/>
      <c r="E29" s="407"/>
      <c r="F29" s="11" t="s">
        <v>0</v>
      </c>
      <c r="G29" s="25"/>
      <c r="H29" s="26"/>
      <c r="I29" s="26"/>
      <c r="J29" s="27"/>
      <c r="K29" s="18"/>
      <c r="L29" s="18"/>
      <c r="M29" s="1"/>
      <c r="Q29" s="113" t="s">
        <v>0</v>
      </c>
      <c r="Y29" s="12"/>
      <c r="Z29" s="4"/>
      <c r="AA29" s="14" t="s">
        <v>279</v>
      </c>
      <c r="AB29" s="18"/>
      <c r="AC29" s="18"/>
      <c r="AD29" s="18"/>
      <c r="AE29" s="18"/>
      <c r="AF29" s="18"/>
    </row>
    <row r="30" spans="2:124" s="1" customFormat="1" ht="22.5" customHeight="1" x14ac:dyDescent="0.15">
      <c r="B30" s="386" t="s">
        <v>2</v>
      </c>
      <c r="C30" s="387"/>
      <c r="D30" s="387"/>
      <c r="E30" s="387"/>
      <c r="F30" s="38">
        <v>2820</v>
      </c>
      <c r="G30" s="35">
        <v>15.24822695035461</v>
      </c>
      <c r="H30" s="32">
        <v>43.758865248226954</v>
      </c>
      <c r="I30" s="32">
        <v>29.929078014184395</v>
      </c>
      <c r="J30" s="33">
        <v>11.063829787234042</v>
      </c>
      <c r="K30" s="19"/>
      <c r="L30" s="19"/>
      <c r="N30" s="386" t="s">
        <v>2</v>
      </c>
      <c r="O30" s="387"/>
      <c r="P30" s="387"/>
      <c r="Q30" s="38">
        <f t="shared" ref="Q30:Q41" si="0">IF(LEN(F30)=0,"",F30)</f>
        <v>2820</v>
      </c>
      <c r="R30" s="120"/>
      <c r="S30" s="121"/>
      <c r="T30" s="121"/>
      <c r="U30" s="121"/>
      <c r="V30" s="121"/>
      <c r="W30" s="121"/>
      <c r="X30" s="121"/>
      <c r="Y30" s="121"/>
      <c r="Z30" s="122"/>
      <c r="AA30" s="123"/>
      <c r="AB30" s="8"/>
      <c r="AC30" s="8"/>
      <c r="AD30" s="8"/>
      <c r="AE30" s="8"/>
      <c r="AF30" s="8"/>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row>
    <row r="31" spans="2:124" s="1" customFormat="1" ht="22.5" customHeight="1" x14ac:dyDescent="0.15">
      <c r="B31" s="388" t="s">
        <v>2</v>
      </c>
      <c r="C31" s="42" t="s">
        <v>12</v>
      </c>
      <c r="D31" s="42"/>
      <c r="E31" s="43"/>
      <c r="F31" s="39">
        <v>953</v>
      </c>
      <c r="G31" s="47">
        <v>21.720881427072403</v>
      </c>
      <c r="H31" s="55">
        <v>53.410283315844694</v>
      </c>
      <c r="I31" s="59">
        <v>20.881427072402939</v>
      </c>
      <c r="J31" s="62">
        <v>3.9874081846799578</v>
      </c>
      <c r="K31" s="19"/>
      <c r="L31" s="19"/>
      <c r="M31" s="4"/>
      <c r="N31" s="388" t="s">
        <v>2</v>
      </c>
      <c r="O31" s="42" t="s">
        <v>12</v>
      </c>
      <c r="P31" s="43"/>
      <c r="Q31" s="39">
        <f t="shared" si="0"/>
        <v>953</v>
      </c>
      <c r="R31" s="114"/>
      <c r="S31" s="7"/>
      <c r="T31" s="7"/>
      <c r="U31" s="7"/>
      <c r="V31" s="7"/>
      <c r="W31" s="7"/>
      <c r="X31" s="7"/>
      <c r="Y31" s="7"/>
      <c r="Z31" s="4"/>
      <c r="AA31" s="115"/>
      <c r="AB31" s="8"/>
      <c r="AC31" s="8"/>
      <c r="AD31" s="8"/>
      <c r="AE31" s="8"/>
      <c r="AF31" s="8"/>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row>
    <row r="32" spans="2:124" s="1" customFormat="1" ht="22.5" customHeight="1" x14ac:dyDescent="0.15">
      <c r="B32" s="422"/>
      <c r="C32" s="242" t="s">
        <v>10</v>
      </c>
      <c r="D32" s="243"/>
      <c r="E32" s="244"/>
      <c r="F32" s="39">
        <v>1306</v>
      </c>
      <c r="G32" s="205">
        <v>12.327718223583462</v>
      </c>
      <c r="H32" s="49">
        <v>39.739663093415004</v>
      </c>
      <c r="I32" s="63">
        <v>34.839203675344564</v>
      </c>
      <c r="J32" s="206">
        <v>13.093415007656967</v>
      </c>
      <c r="K32" s="19"/>
      <c r="L32" s="19"/>
      <c r="M32" s="4"/>
      <c r="N32" s="422"/>
      <c r="O32" s="242" t="s">
        <v>10</v>
      </c>
      <c r="P32" s="244"/>
      <c r="Q32" s="39">
        <f t="shared" si="0"/>
        <v>1306</v>
      </c>
      <c r="R32" s="114"/>
      <c r="S32" s="7"/>
      <c r="T32" s="7"/>
      <c r="U32" s="7"/>
      <c r="V32" s="7"/>
      <c r="W32" s="7"/>
      <c r="X32" s="7"/>
      <c r="Y32" s="7"/>
      <c r="Z32" s="4"/>
      <c r="AA32" s="115"/>
      <c r="AB32" s="8"/>
      <c r="AC32" s="8"/>
      <c r="AD32" s="8"/>
      <c r="AE32" s="8"/>
      <c r="AF32" s="8"/>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row>
    <row r="33" spans="2:124" s="1" customFormat="1" ht="22.5" customHeight="1" x14ac:dyDescent="0.15">
      <c r="B33" s="389"/>
      <c r="C33" s="245" t="s">
        <v>29</v>
      </c>
      <c r="D33" s="245"/>
      <c r="E33" s="212"/>
      <c r="F33" s="39">
        <v>561</v>
      </c>
      <c r="G33" s="205">
        <v>11.051693404634582</v>
      </c>
      <c r="H33" s="59">
        <v>36.720142602495542</v>
      </c>
      <c r="I33" s="85">
        <v>33.868092691622103</v>
      </c>
      <c r="J33" s="80">
        <v>18.360071301247771</v>
      </c>
      <c r="K33" s="4"/>
      <c r="L33" s="4"/>
      <c r="N33" s="389"/>
      <c r="O33" s="245" t="s">
        <v>29</v>
      </c>
      <c r="P33" s="212"/>
      <c r="Q33" s="39">
        <f t="shared" si="0"/>
        <v>561</v>
      </c>
      <c r="R33" s="213"/>
      <c r="S33" s="118"/>
      <c r="T33" s="118"/>
      <c r="U33" s="118"/>
      <c r="V33" s="118"/>
      <c r="W33" s="118"/>
      <c r="X33" s="118"/>
      <c r="Y33" s="118"/>
      <c r="Z33" s="118"/>
      <c r="AA33" s="21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row>
    <row r="34" spans="2:124" s="1" customFormat="1" ht="22.5" customHeight="1" x14ac:dyDescent="0.15">
      <c r="B34" s="408" t="s">
        <v>2</v>
      </c>
      <c r="C34" s="409"/>
      <c r="D34" s="409"/>
      <c r="E34" s="409"/>
      <c r="F34" s="38">
        <v>236</v>
      </c>
      <c r="G34" s="35">
        <v>8.898305084745763</v>
      </c>
      <c r="H34" s="32">
        <v>38.135593220338983</v>
      </c>
      <c r="I34" s="32">
        <v>36.440677966101696</v>
      </c>
      <c r="J34" s="33">
        <v>16.525423728813561</v>
      </c>
      <c r="K34" s="4"/>
      <c r="L34" s="4"/>
      <c r="N34" s="408" t="s">
        <v>2</v>
      </c>
      <c r="O34" s="409"/>
      <c r="P34" s="409"/>
      <c r="Q34" s="38">
        <f t="shared" si="0"/>
        <v>236</v>
      </c>
      <c r="R34" s="207"/>
      <c r="S34" s="122"/>
      <c r="T34" s="122"/>
      <c r="U34" s="122"/>
      <c r="V34" s="122"/>
      <c r="W34" s="122"/>
      <c r="X34" s="122"/>
      <c r="Y34" s="122"/>
      <c r="Z34" s="122"/>
      <c r="AA34" s="208"/>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row>
    <row r="35" spans="2:124" s="1" customFormat="1" ht="22.5" customHeight="1" x14ac:dyDescent="0.15">
      <c r="B35" s="388" t="s">
        <v>376</v>
      </c>
      <c r="C35" s="42" t="s">
        <v>12</v>
      </c>
      <c r="D35" s="42"/>
      <c r="E35" s="215"/>
      <c r="F35" s="39">
        <v>78</v>
      </c>
      <c r="G35" s="164">
        <v>10.256410256410255</v>
      </c>
      <c r="H35" s="56">
        <v>55.128205128205131</v>
      </c>
      <c r="I35" s="107">
        <v>28.205128205128204</v>
      </c>
      <c r="J35" s="78">
        <v>6.4102564102564097</v>
      </c>
      <c r="K35" s="4"/>
      <c r="L35" s="4"/>
      <c r="N35" s="388" t="s">
        <v>376</v>
      </c>
      <c r="O35" s="42" t="s">
        <v>12</v>
      </c>
      <c r="P35" s="215"/>
      <c r="Q35" s="39">
        <f t="shared" si="0"/>
        <v>78</v>
      </c>
      <c r="R35" s="210"/>
      <c r="S35" s="4"/>
      <c r="T35" s="4"/>
      <c r="U35" s="4"/>
      <c r="V35" s="4"/>
      <c r="W35" s="4"/>
      <c r="X35" s="4"/>
      <c r="Y35" s="4"/>
      <c r="Z35" s="4"/>
      <c r="AA35" s="211"/>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row>
    <row r="36" spans="2:124" s="1" customFormat="1" ht="22.5" customHeight="1" x14ac:dyDescent="0.15">
      <c r="B36" s="422"/>
      <c r="C36" s="242" t="s">
        <v>10</v>
      </c>
      <c r="D36" s="243"/>
      <c r="E36" s="246"/>
      <c r="F36" s="39">
        <v>127</v>
      </c>
      <c r="G36" s="164">
        <v>7.0866141732283463</v>
      </c>
      <c r="H36" s="67">
        <v>27.559055118110237</v>
      </c>
      <c r="I36" s="160">
        <v>40.944881889763778</v>
      </c>
      <c r="J36" s="80">
        <v>24.409448818897637</v>
      </c>
      <c r="K36" s="4"/>
      <c r="L36" s="4"/>
      <c r="N36" s="422"/>
      <c r="O36" s="242" t="s">
        <v>10</v>
      </c>
      <c r="P36" s="246"/>
      <c r="Q36" s="39">
        <f t="shared" si="0"/>
        <v>127</v>
      </c>
      <c r="R36" s="210"/>
      <c r="S36" s="4"/>
      <c r="T36" s="4"/>
      <c r="U36" s="4"/>
      <c r="V36" s="4"/>
      <c r="W36" s="4"/>
      <c r="X36" s="4"/>
      <c r="Y36" s="4"/>
      <c r="Z36" s="4"/>
      <c r="AA36" s="211"/>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row>
    <row r="37" spans="2:124" s="1" customFormat="1" ht="22.5" customHeight="1" x14ac:dyDescent="0.15">
      <c r="B37" s="389"/>
      <c r="C37" s="245" t="s">
        <v>29</v>
      </c>
      <c r="D37" s="245"/>
      <c r="E37" s="212"/>
      <c r="F37" s="39">
        <v>31</v>
      </c>
      <c r="G37" s="164">
        <v>12.903225806451612</v>
      </c>
      <c r="H37" s="160">
        <v>38.70967741935484</v>
      </c>
      <c r="I37" s="160">
        <v>38.70967741935484</v>
      </c>
      <c r="J37" s="247">
        <v>9.67741935483871</v>
      </c>
      <c r="K37" s="4"/>
      <c r="L37" s="4"/>
      <c r="N37" s="389"/>
      <c r="O37" s="245" t="s">
        <v>29</v>
      </c>
      <c r="P37" s="212"/>
      <c r="Q37" s="39">
        <f t="shared" si="0"/>
        <v>31</v>
      </c>
      <c r="R37" s="213"/>
      <c r="S37" s="118"/>
      <c r="T37" s="118"/>
      <c r="U37" s="118"/>
      <c r="V37" s="118"/>
      <c r="W37" s="118"/>
      <c r="X37" s="118"/>
      <c r="Y37" s="118"/>
      <c r="Z37" s="118"/>
      <c r="AA37" s="21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row>
    <row r="38" spans="2:124" s="1" customFormat="1" ht="22.5" customHeight="1" x14ac:dyDescent="0.15">
      <c r="B38" s="408" t="s">
        <v>2</v>
      </c>
      <c r="C38" s="409"/>
      <c r="D38" s="409"/>
      <c r="E38" s="409"/>
      <c r="F38" s="38">
        <v>259</v>
      </c>
      <c r="G38" s="35">
        <v>18.918918918918919</v>
      </c>
      <c r="H38" s="32">
        <v>41.698841698841697</v>
      </c>
      <c r="I38" s="32">
        <v>26.640926640926644</v>
      </c>
      <c r="J38" s="33">
        <v>12.741312741312742</v>
      </c>
      <c r="K38" s="4"/>
      <c r="L38" s="4"/>
      <c r="N38" s="408" t="s">
        <v>2</v>
      </c>
      <c r="O38" s="409"/>
      <c r="P38" s="409"/>
      <c r="Q38" s="38">
        <f t="shared" si="0"/>
        <v>259</v>
      </c>
      <c r="R38" s="207"/>
      <c r="S38" s="122"/>
      <c r="T38" s="122"/>
      <c r="U38" s="122"/>
      <c r="V38" s="122"/>
      <c r="W38" s="122"/>
      <c r="X38" s="122"/>
      <c r="Y38" s="122"/>
      <c r="Z38" s="122"/>
      <c r="AA38" s="208"/>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row>
    <row r="39" spans="2:124" s="1" customFormat="1" ht="22.5" customHeight="1" x14ac:dyDescent="0.15">
      <c r="B39" s="388" t="s">
        <v>380</v>
      </c>
      <c r="C39" s="42" t="s">
        <v>12</v>
      </c>
      <c r="D39" s="42"/>
      <c r="E39" s="215"/>
      <c r="F39" s="39">
        <v>72</v>
      </c>
      <c r="G39" s="164">
        <v>23.611111111111111</v>
      </c>
      <c r="H39" s="56">
        <v>55.555555555555557</v>
      </c>
      <c r="I39" s="94">
        <v>16.666666666666664</v>
      </c>
      <c r="J39" s="111">
        <v>4.1666666666666661</v>
      </c>
      <c r="K39" s="4"/>
      <c r="L39" s="4"/>
      <c r="N39" s="388" t="s">
        <v>380</v>
      </c>
      <c r="O39" s="42" t="s">
        <v>12</v>
      </c>
      <c r="P39" s="215"/>
      <c r="Q39" s="39">
        <f t="shared" si="0"/>
        <v>72</v>
      </c>
      <c r="R39" s="210"/>
      <c r="S39" s="4"/>
      <c r="T39" s="4"/>
      <c r="U39" s="4"/>
      <c r="V39" s="4"/>
      <c r="W39" s="4"/>
      <c r="X39" s="4"/>
      <c r="Y39" s="4"/>
      <c r="Z39" s="4"/>
      <c r="AA39" s="211"/>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row>
    <row r="40" spans="2:124" s="1" customFormat="1" ht="22.5" customHeight="1" x14ac:dyDescent="0.15">
      <c r="B40" s="422"/>
      <c r="C40" s="242" t="s">
        <v>10</v>
      </c>
      <c r="D40" s="243"/>
      <c r="E40" s="246"/>
      <c r="F40" s="39">
        <v>96</v>
      </c>
      <c r="G40" s="164">
        <v>22.916666666666664</v>
      </c>
      <c r="H40" s="160">
        <v>37.5</v>
      </c>
      <c r="I40" s="160">
        <v>29.166666666666668</v>
      </c>
      <c r="J40" s="161">
        <v>10.416666666666668</v>
      </c>
      <c r="K40" s="4"/>
      <c r="L40" s="4"/>
      <c r="N40" s="422"/>
      <c r="O40" s="242" t="s">
        <v>10</v>
      </c>
      <c r="P40" s="246"/>
      <c r="Q40" s="39">
        <f t="shared" si="0"/>
        <v>96</v>
      </c>
      <c r="R40" s="210"/>
      <c r="S40" s="4"/>
      <c r="T40" s="4"/>
      <c r="U40" s="4"/>
      <c r="V40" s="4"/>
      <c r="W40" s="4"/>
      <c r="X40" s="4"/>
      <c r="Y40" s="4"/>
      <c r="Z40" s="4"/>
      <c r="AA40" s="211"/>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row>
    <row r="41" spans="2:124" s="1" customFormat="1" ht="22.5" customHeight="1" x14ac:dyDescent="0.15">
      <c r="B41" s="389"/>
      <c r="C41" s="245" t="s">
        <v>29</v>
      </c>
      <c r="D41" s="245"/>
      <c r="E41" s="212"/>
      <c r="F41" s="40">
        <v>91</v>
      </c>
      <c r="G41" s="240">
        <v>10.989010989010989</v>
      </c>
      <c r="H41" s="53">
        <v>35.164835164835168</v>
      </c>
      <c r="I41" s="50">
        <v>31.868131868131865</v>
      </c>
      <c r="J41" s="57">
        <v>21.978021978021978</v>
      </c>
      <c r="K41" s="4"/>
      <c r="L41" s="4"/>
      <c r="N41" s="389"/>
      <c r="O41" s="245" t="s">
        <v>29</v>
      </c>
      <c r="P41" s="212"/>
      <c r="Q41" s="40">
        <f t="shared" si="0"/>
        <v>91</v>
      </c>
      <c r="R41" s="213"/>
      <c r="S41" s="118"/>
      <c r="T41" s="118"/>
      <c r="U41" s="118"/>
      <c r="V41" s="118"/>
      <c r="W41" s="118"/>
      <c r="X41" s="118"/>
      <c r="Y41" s="118"/>
      <c r="Z41" s="118"/>
      <c r="AA41" s="21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row>
    <row r="42" spans="2:124" ht="22.5" customHeight="1" x14ac:dyDescent="0.15"/>
    <row r="43" spans="2:124" ht="22.5" customHeight="1" x14ac:dyDescent="0.15"/>
    <row r="44" spans="2:124" ht="22.5" customHeight="1" x14ac:dyDescent="0.15">
      <c r="F44" s="248" t="str">
        <f>G28</f>
        <v>大いに思っていた</v>
      </c>
      <c r="G44" s="249" t="str">
        <f t="shared" ref="G44:I44" si="1">H28</f>
        <v>やや思っていた</v>
      </c>
      <c r="H44" s="249" t="str">
        <f t="shared" si="1"/>
        <v>あまり思っていなかった</v>
      </c>
      <c r="I44" s="249" t="str">
        <f t="shared" si="1"/>
        <v>思っていなかった</v>
      </c>
      <c r="J44" s="130"/>
    </row>
    <row r="45" spans="2:124" ht="22.5" customHeight="1" x14ac:dyDescent="0.15">
      <c r="C45" t="str">
        <f>"男性総合職(n=" &amp; F35 &amp; ")"</f>
        <v>男性総合職(n=78)</v>
      </c>
      <c r="D45" s="250" t="s">
        <v>299</v>
      </c>
      <c r="E45" t="s">
        <v>300</v>
      </c>
      <c r="F45" s="249">
        <f>G35</f>
        <v>10.256410256410255</v>
      </c>
      <c r="G45" s="249">
        <f t="shared" ref="G45:I46" si="2">H35</f>
        <v>55.128205128205131</v>
      </c>
      <c r="H45" s="249">
        <f t="shared" si="2"/>
        <v>28.205128205128204</v>
      </c>
      <c r="I45" s="249">
        <f t="shared" si="2"/>
        <v>6.4102564102564097</v>
      </c>
      <c r="J45" s="131"/>
    </row>
    <row r="46" spans="2:124" ht="22.5" customHeight="1" x14ac:dyDescent="0.15">
      <c r="C46" t="str">
        <f>"男性総合職(n=" &amp; F36 &amp; ")"</f>
        <v>男性総合職(n=127)</v>
      </c>
      <c r="D46" s="250" t="s">
        <v>301</v>
      </c>
      <c r="E46" t="s">
        <v>302</v>
      </c>
      <c r="F46" s="249">
        <f>G36</f>
        <v>7.0866141732283463</v>
      </c>
      <c r="G46" s="249">
        <f t="shared" si="2"/>
        <v>27.559055118110237</v>
      </c>
      <c r="H46" s="249">
        <f t="shared" si="2"/>
        <v>40.944881889763778</v>
      </c>
      <c r="I46" s="249">
        <f t="shared" si="2"/>
        <v>24.409448818897637</v>
      </c>
      <c r="J46" s="131"/>
    </row>
    <row r="47" spans="2:124" ht="22.5" customHeight="1" x14ac:dyDescent="0.15">
      <c r="C47" t="str">
        <f>"女性総合職(n=" &amp; F39 &amp; ")"</f>
        <v>女性総合職(n=72)</v>
      </c>
      <c r="D47" s="250" t="s">
        <v>303</v>
      </c>
      <c r="E47" t="s">
        <v>304</v>
      </c>
      <c r="F47" s="249">
        <f>G39</f>
        <v>23.611111111111111</v>
      </c>
      <c r="G47" s="249">
        <f t="shared" ref="G47:I48" si="3">H39</f>
        <v>55.555555555555557</v>
      </c>
      <c r="H47" s="249">
        <f t="shared" si="3"/>
        <v>16.666666666666664</v>
      </c>
      <c r="I47" s="249">
        <f t="shared" si="3"/>
        <v>4.1666666666666661</v>
      </c>
      <c r="J47" s="131"/>
    </row>
    <row r="48" spans="2:124" ht="22.5" customHeight="1" x14ac:dyDescent="0.15">
      <c r="C48" t="str">
        <f>"女性総合職(n=" &amp; F40 &amp; ")"</f>
        <v>女性総合職(n=96)</v>
      </c>
      <c r="D48" s="250" t="s">
        <v>305</v>
      </c>
      <c r="E48" t="s">
        <v>306</v>
      </c>
      <c r="F48" s="249">
        <f>G40</f>
        <v>22.916666666666664</v>
      </c>
      <c r="G48" s="249">
        <f t="shared" si="3"/>
        <v>37.5</v>
      </c>
      <c r="H48" s="249">
        <f t="shared" si="3"/>
        <v>29.166666666666668</v>
      </c>
      <c r="I48" s="249">
        <f t="shared" si="3"/>
        <v>10.416666666666668</v>
      </c>
      <c r="J48" s="131"/>
    </row>
    <row r="49" ht="22.5" customHeight="1" x14ac:dyDescent="0.15"/>
    <row r="50" ht="22.5" customHeight="1" x14ac:dyDescent="0.15"/>
    <row r="51" ht="22.5" customHeight="1" x14ac:dyDescent="0.15"/>
    <row r="52" ht="22.5" customHeight="1" x14ac:dyDescent="0.15"/>
    <row r="53" ht="22.5" customHeight="1" x14ac:dyDescent="0.15"/>
  </sheetData>
  <mergeCells count="13">
    <mergeCell ref="B34:E34"/>
    <mergeCell ref="N34:P34"/>
    <mergeCell ref="B28:E29"/>
    <mergeCell ref="B30:E30"/>
    <mergeCell ref="N30:P30"/>
    <mergeCell ref="B31:B33"/>
    <mergeCell ref="N31:N33"/>
    <mergeCell ref="B35:B37"/>
    <mergeCell ref="N35:N37"/>
    <mergeCell ref="B38:E38"/>
    <mergeCell ref="N38:P38"/>
    <mergeCell ref="B39:B41"/>
    <mergeCell ref="N39:N41"/>
  </mergeCells>
  <phoneticPr fontId="7"/>
  <conditionalFormatting sqref="AA28:AF28 C31:D32 G28:L28">
    <cfRule type="cellIs" dxfId="126" priority="2" stopIfTrue="1" operator="equal">
      <formula>"."</formula>
    </cfRule>
  </conditionalFormatting>
  <conditionalFormatting sqref="O31:O32">
    <cfRule type="cellIs" dxfId="125"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V45"/>
  <sheetViews>
    <sheetView showGridLines="0" topLeftCell="A40" zoomScale="80" workbookViewId="0">
      <selection activeCell="B35" sqref="B35:B40"/>
    </sheetView>
  </sheetViews>
  <sheetFormatPr defaultColWidth="5.25" defaultRowHeight="13.5" x14ac:dyDescent="0.15"/>
  <cols>
    <col min="1" max="1" width="7" style="188" customWidth="1"/>
    <col min="2" max="2" width="3.5" style="188" customWidth="1"/>
    <col min="3" max="3" width="4.5" style="188" customWidth="1"/>
    <col min="4" max="4" width="15.625" style="188" customWidth="1"/>
    <col min="5" max="5" width="4.625" style="188" customWidth="1"/>
    <col min="6" max="12" width="10" style="188" customWidth="1"/>
    <col min="13" max="14" width="5.25" style="188" customWidth="1"/>
    <col min="15" max="15" width="3.375" style="188" customWidth="1"/>
    <col min="16" max="16" width="7" style="188" customWidth="1"/>
    <col min="17" max="17" width="25.625" style="188" customWidth="1"/>
    <col min="18" max="18" width="5.375" style="188" customWidth="1"/>
    <col min="19" max="16384" width="5.25" style="188"/>
  </cols>
  <sheetData>
    <row r="1" spans="2:16" s="184" customFormat="1" ht="21.75" customHeight="1" x14ac:dyDescent="0.15">
      <c r="B1" s="189"/>
      <c r="C1" s="189"/>
      <c r="D1" s="182"/>
      <c r="E1" s="252"/>
      <c r="F1" s="183"/>
      <c r="G1" s="183"/>
      <c r="H1" s="183"/>
      <c r="I1" s="183"/>
      <c r="J1" s="183"/>
      <c r="K1" s="183"/>
      <c r="L1" s="183"/>
    </row>
    <row r="2" spans="2:16" s="184" customFormat="1" ht="15" customHeight="1" x14ac:dyDescent="0.15">
      <c r="B2" s="189"/>
      <c r="C2" s="189"/>
      <c r="D2" s="182"/>
      <c r="E2" s="252"/>
      <c r="F2" s="183"/>
      <c r="G2" s="183"/>
      <c r="H2" s="183"/>
      <c r="I2" s="183"/>
      <c r="J2" s="183"/>
      <c r="K2" s="183"/>
      <c r="L2" s="183"/>
    </row>
    <row r="3" spans="2:16" s="184" customFormat="1" ht="15" customHeight="1" x14ac:dyDescent="0.15">
      <c r="B3" s="189"/>
      <c r="C3" s="189"/>
      <c r="D3" s="182"/>
      <c r="E3" s="252"/>
      <c r="F3" s="183"/>
      <c r="G3" s="183"/>
      <c r="H3" s="183"/>
      <c r="I3" s="183"/>
      <c r="J3" s="183"/>
      <c r="K3" s="183"/>
      <c r="L3" s="183"/>
    </row>
    <row r="4" spans="2:16" s="184" customFormat="1" ht="15" customHeight="1" x14ac:dyDescent="0.15">
      <c r="B4" s="189"/>
      <c r="C4" s="189"/>
      <c r="D4" s="182"/>
      <c r="E4" s="252"/>
      <c r="F4" s="183"/>
      <c r="G4" s="183"/>
      <c r="H4" s="183"/>
      <c r="I4" s="183"/>
      <c r="J4" s="183"/>
      <c r="K4" s="183"/>
      <c r="L4" s="183"/>
    </row>
    <row r="5" spans="2:16" s="184" customFormat="1" ht="15" customHeight="1" x14ac:dyDescent="0.15">
      <c r="B5" s="189"/>
      <c r="C5" s="189"/>
      <c r="D5" s="182"/>
      <c r="E5" s="252"/>
      <c r="F5" s="183"/>
      <c r="G5" s="183"/>
      <c r="H5" s="183"/>
      <c r="I5" s="183"/>
      <c r="J5" s="183"/>
      <c r="K5" s="183"/>
      <c r="L5" s="183"/>
    </row>
    <row r="6" spans="2:16" s="184" customFormat="1" ht="15" customHeight="1" x14ac:dyDescent="0.15">
      <c r="B6" s="189"/>
      <c r="C6" s="189"/>
      <c r="D6" s="182"/>
      <c r="E6" s="252"/>
      <c r="F6" s="183"/>
      <c r="G6" s="183"/>
      <c r="H6" s="183"/>
      <c r="I6" s="183"/>
      <c r="J6" s="183"/>
      <c r="K6" s="183"/>
      <c r="L6" s="183"/>
    </row>
    <row r="7" spans="2:16" s="184" customFormat="1" ht="15" customHeight="1" x14ac:dyDescent="0.15">
      <c r="B7" s="189"/>
      <c r="C7" s="189"/>
      <c r="D7" s="182"/>
      <c r="E7" s="252"/>
      <c r="F7" s="183"/>
      <c r="G7" s="183"/>
      <c r="H7" s="183"/>
      <c r="I7" s="183"/>
      <c r="J7" s="183"/>
      <c r="K7" s="183"/>
      <c r="L7" s="183"/>
    </row>
    <row r="8" spans="2:16" s="184" customFormat="1" ht="15" customHeight="1" x14ac:dyDescent="0.15">
      <c r="B8" s="189"/>
      <c r="C8" s="189"/>
      <c r="D8" s="182"/>
      <c r="E8" s="252"/>
      <c r="F8" s="183"/>
      <c r="G8" s="183"/>
      <c r="H8" s="183"/>
      <c r="I8" s="183"/>
      <c r="J8" s="183"/>
      <c r="K8" s="183"/>
      <c r="L8" s="183"/>
    </row>
    <row r="9" spans="2:16" s="184" customFormat="1" ht="15" customHeight="1" x14ac:dyDescent="0.15">
      <c r="B9" s="189"/>
      <c r="C9" s="189"/>
      <c r="D9" s="182"/>
      <c r="E9" s="252"/>
      <c r="F9" s="183"/>
      <c r="G9" s="183"/>
      <c r="H9" s="183"/>
      <c r="I9" s="183"/>
      <c r="J9" s="183"/>
      <c r="K9" s="183"/>
      <c r="L9" s="183"/>
      <c r="O9" s="183"/>
      <c r="P9" s="183"/>
    </row>
    <row r="10" spans="2:16" s="184" customFormat="1" ht="15" customHeight="1" x14ac:dyDescent="0.15">
      <c r="B10" s="189"/>
      <c r="C10" s="189"/>
      <c r="D10" s="182"/>
      <c r="E10" s="252"/>
      <c r="F10" s="183"/>
      <c r="G10" s="183"/>
      <c r="H10" s="183"/>
      <c r="I10" s="183"/>
      <c r="J10" s="183"/>
      <c r="K10" s="183"/>
      <c r="L10" s="183"/>
      <c r="O10" s="185"/>
      <c r="P10" s="185"/>
    </row>
    <row r="11" spans="2:16" s="184" customFormat="1" ht="15" customHeight="1" x14ac:dyDescent="0.15">
      <c r="B11" s="189"/>
      <c r="C11" s="189"/>
      <c r="D11" s="182"/>
      <c r="E11" s="252"/>
      <c r="F11" s="183"/>
      <c r="G11" s="183"/>
      <c r="H11" s="183"/>
      <c r="I11" s="183"/>
      <c r="J11" s="183"/>
      <c r="K11" s="183"/>
      <c r="L11" s="183"/>
      <c r="O11" s="186"/>
    </row>
    <row r="12" spans="2:16" s="184" customFormat="1" ht="15" hidden="1" customHeight="1" x14ac:dyDescent="0.15">
      <c r="B12" s="189"/>
      <c r="C12" s="189"/>
      <c r="D12" s="182"/>
      <c r="E12" s="252"/>
      <c r="F12" s="183"/>
      <c r="G12" s="183"/>
      <c r="H12" s="183"/>
      <c r="I12" s="183"/>
      <c r="J12" s="183"/>
      <c r="K12" s="183"/>
      <c r="L12" s="183"/>
      <c r="O12" s="186"/>
    </row>
    <row r="13" spans="2:16" s="184" customFormat="1" ht="15" hidden="1" customHeight="1" x14ac:dyDescent="0.15">
      <c r="B13" s="189"/>
      <c r="C13" s="189"/>
      <c r="D13" s="182"/>
      <c r="E13" s="252"/>
      <c r="F13" s="183"/>
      <c r="G13" s="183"/>
      <c r="H13" s="183"/>
      <c r="I13" s="183"/>
      <c r="J13" s="183"/>
      <c r="K13" s="183"/>
      <c r="L13" s="183"/>
      <c r="O13" s="186"/>
    </row>
    <row r="14" spans="2:16" s="184" customFormat="1" ht="15" customHeight="1" x14ac:dyDescent="0.15">
      <c r="B14" s="189"/>
      <c r="C14" s="189"/>
      <c r="D14" s="182"/>
      <c r="E14" s="252"/>
      <c r="F14" s="183"/>
      <c r="G14" s="183"/>
      <c r="H14" s="183"/>
      <c r="I14" s="183"/>
      <c r="J14" s="183"/>
      <c r="K14" s="183"/>
      <c r="L14" s="183"/>
    </row>
    <row r="15" spans="2:16" s="184" customFormat="1" ht="15" customHeight="1" x14ac:dyDescent="0.15">
      <c r="B15" s="189"/>
      <c r="C15" s="189"/>
      <c r="D15" s="182"/>
      <c r="E15" s="252"/>
      <c r="F15" s="183"/>
      <c r="G15" s="183"/>
      <c r="H15" s="183"/>
      <c r="I15" s="183"/>
      <c r="J15" s="183"/>
      <c r="K15" s="183"/>
      <c r="L15" s="183"/>
    </row>
    <row r="16" spans="2:16" s="184" customFormat="1" ht="15" customHeight="1" x14ac:dyDescent="0.15">
      <c r="B16" s="189"/>
      <c r="C16" s="189"/>
      <c r="D16" s="182"/>
      <c r="E16" s="252"/>
      <c r="F16" s="183"/>
      <c r="G16" s="183"/>
      <c r="H16" s="183"/>
      <c r="I16" s="183"/>
      <c r="J16" s="183"/>
      <c r="K16" s="183"/>
      <c r="L16" s="183"/>
    </row>
    <row r="17" spans="2:16" s="184" customFormat="1" ht="15" customHeight="1" x14ac:dyDescent="0.15">
      <c r="B17" s="189"/>
      <c r="C17" s="189"/>
      <c r="D17" s="182"/>
      <c r="E17" s="252"/>
      <c r="F17" s="183"/>
      <c r="G17" s="183"/>
      <c r="H17" s="183"/>
      <c r="I17" s="183"/>
      <c r="J17" s="183"/>
      <c r="K17" s="183"/>
      <c r="L17" s="183"/>
    </row>
    <row r="18" spans="2:16" s="184" customFormat="1" ht="15" customHeight="1" x14ac:dyDescent="0.15">
      <c r="B18" s="189"/>
      <c r="C18" s="189"/>
      <c r="D18" s="182"/>
      <c r="E18" s="252"/>
      <c r="F18" s="183"/>
      <c r="G18" s="183"/>
      <c r="H18" s="183"/>
      <c r="I18" s="183"/>
      <c r="J18" s="183"/>
      <c r="K18" s="183"/>
      <c r="L18" s="183"/>
    </row>
    <row r="19" spans="2:16" s="184" customFormat="1" ht="15" customHeight="1" x14ac:dyDescent="0.15">
      <c r="B19" s="189"/>
      <c r="C19" s="189"/>
      <c r="D19" s="182"/>
      <c r="E19" s="252"/>
      <c r="F19" s="183"/>
      <c r="G19" s="183"/>
      <c r="H19" s="183"/>
      <c r="I19" s="183"/>
      <c r="J19" s="183"/>
      <c r="K19" s="183"/>
      <c r="L19" s="183"/>
    </row>
    <row r="20" spans="2:16" s="184" customFormat="1" ht="15" customHeight="1" x14ac:dyDescent="0.15">
      <c r="B20" s="189"/>
      <c r="C20" s="189"/>
      <c r="D20" s="182"/>
      <c r="E20" s="252"/>
      <c r="F20" s="183"/>
      <c r="G20" s="183"/>
      <c r="H20" s="183"/>
      <c r="I20" s="183"/>
      <c r="J20" s="183"/>
      <c r="K20" s="183"/>
      <c r="L20" s="183"/>
    </row>
    <row r="21" spans="2:16" s="184" customFormat="1" ht="15" customHeight="1" x14ac:dyDescent="0.15">
      <c r="B21" s="189"/>
      <c r="C21" s="189"/>
      <c r="D21" s="182"/>
      <c r="E21" s="252"/>
      <c r="F21" s="183"/>
      <c r="G21" s="183"/>
      <c r="H21" s="183"/>
      <c r="I21" s="183"/>
      <c r="J21" s="183"/>
      <c r="K21" s="183"/>
      <c r="L21" s="183"/>
    </row>
    <row r="22" spans="2:16" s="184" customFormat="1" ht="15" customHeight="1" x14ac:dyDescent="0.15">
      <c r="B22" s="189"/>
      <c r="C22" s="189"/>
      <c r="D22" s="182"/>
      <c r="E22" s="252"/>
      <c r="F22" s="183"/>
      <c r="G22" s="183"/>
      <c r="H22" s="183"/>
      <c r="I22" s="183"/>
      <c r="J22" s="183"/>
      <c r="K22" s="183"/>
      <c r="L22" s="183"/>
    </row>
    <row r="23" spans="2:16" s="184" customFormat="1" ht="15" customHeight="1" x14ac:dyDescent="0.15">
      <c r="B23" s="189"/>
      <c r="C23" s="189"/>
      <c r="D23" s="182"/>
      <c r="E23" s="252"/>
      <c r="F23" s="183"/>
      <c r="G23" s="183"/>
      <c r="H23" s="183"/>
      <c r="I23" s="183"/>
      <c r="J23" s="183"/>
      <c r="K23" s="183"/>
      <c r="L23" s="183"/>
    </row>
    <row r="24" spans="2:16" s="184" customFormat="1" ht="15" customHeight="1" x14ac:dyDescent="0.15">
      <c r="B24" s="189"/>
      <c r="C24" s="189"/>
      <c r="D24" s="182"/>
      <c r="E24" s="252"/>
      <c r="F24" s="183"/>
      <c r="G24" s="183"/>
      <c r="H24" s="183"/>
      <c r="I24" s="183"/>
      <c r="J24" s="183"/>
      <c r="K24" s="183"/>
      <c r="L24" s="183"/>
    </row>
    <row r="25" spans="2:16" s="184" customFormat="1" ht="15" customHeight="1" x14ac:dyDescent="0.15">
      <c r="B25" s="189"/>
      <c r="C25" s="189"/>
      <c r="D25" s="182"/>
      <c r="E25" s="252"/>
      <c r="F25" s="183"/>
      <c r="G25" s="183"/>
      <c r="H25" s="183"/>
      <c r="I25" s="183"/>
      <c r="J25" s="183"/>
      <c r="K25" s="183"/>
      <c r="L25" s="183"/>
    </row>
    <row r="26" spans="2:16" s="184" customFormat="1" ht="15" customHeight="1" x14ac:dyDescent="0.15">
      <c r="B26" s="189"/>
      <c r="C26" s="189"/>
      <c r="D26" s="182"/>
      <c r="E26" s="252"/>
      <c r="F26" s="183"/>
      <c r="G26" s="183"/>
      <c r="H26" s="183"/>
      <c r="I26" s="183"/>
      <c r="J26" s="183"/>
      <c r="K26" s="183"/>
      <c r="L26" s="183"/>
    </row>
    <row r="27" spans="2:16" s="184" customFormat="1" ht="15" customHeight="1" x14ac:dyDescent="0.15">
      <c r="B27" s="253"/>
      <c r="C27" s="253"/>
      <c r="D27" s="254"/>
      <c r="E27" s="255"/>
      <c r="F27" s="187"/>
      <c r="G27" s="187"/>
      <c r="H27" s="187"/>
      <c r="I27" s="187"/>
      <c r="J27" s="187"/>
      <c r="K27" s="187"/>
      <c r="L27" s="187"/>
    </row>
    <row r="28" spans="2:16" s="183" customFormat="1" ht="69.75" customHeight="1" x14ac:dyDescent="0.15">
      <c r="B28" s="423"/>
      <c r="C28" s="424"/>
      <c r="D28" s="424"/>
      <c r="E28" s="425"/>
      <c r="F28" s="329" t="s">
        <v>65</v>
      </c>
      <c r="G28" s="329" t="s">
        <v>66</v>
      </c>
      <c r="H28" s="329" t="s">
        <v>67</v>
      </c>
      <c r="I28" s="329" t="s">
        <v>68</v>
      </c>
      <c r="J28" s="329" t="s">
        <v>69</v>
      </c>
      <c r="K28" s="329" t="s">
        <v>70</v>
      </c>
      <c r="L28" s="329" t="s">
        <v>5</v>
      </c>
      <c r="M28" s="17"/>
      <c r="N28" s="17"/>
      <c r="O28" s="184"/>
      <c r="P28" s="184"/>
    </row>
    <row r="29" spans="2:16" s="183" customFormat="1" ht="30" customHeight="1" x14ac:dyDescent="0.15">
      <c r="B29" s="432" t="s">
        <v>346</v>
      </c>
      <c r="C29" s="436" t="s">
        <v>360</v>
      </c>
      <c r="D29" s="437"/>
      <c r="E29" s="331">
        <v>236</v>
      </c>
      <c r="F29" s="343">
        <v>71.186440677966104</v>
      </c>
      <c r="G29" s="343">
        <v>26.694915254237291</v>
      </c>
      <c r="H29" s="343">
        <v>14.83050847457627</v>
      </c>
      <c r="I29" s="343">
        <v>12.711864406779661</v>
      </c>
      <c r="J29" s="343">
        <v>14.40677966101695</v>
      </c>
      <c r="K29" s="343">
        <v>13.135593220338984</v>
      </c>
      <c r="L29" s="343">
        <v>1.2711864406779663</v>
      </c>
      <c r="M29" s="17"/>
      <c r="N29" s="17"/>
      <c r="O29" s="184"/>
      <c r="P29" s="184"/>
    </row>
    <row r="30" spans="2:16" s="184" customFormat="1" ht="28.5" customHeight="1" x14ac:dyDescent="0.15">
      <c r="B30" s="433"/>
      <c r="C30" s="426" t="s">
        <v>347</v>
      </c>
      <c r="D30" s="330" t="s">
        <v>348</v>
      </c>
      <c r="E30" s="331">
        <v>188</v>
      </c>
      <c r="F30" s="332">
        <v>87.2340425531915</v>
      </c>
      <c r="G30" s="332">
        <v>17.553191489361701</v>
      </c>
      <c r="H30" s="332">
        <v>12.76595744680851</v>
      </c>
      <c r="I30" s="332">
        <v>12.76595744680851</v>
      </c>
      <c r="J30" s="332">
        <v>16.48936170212766</v>
      </c>
      <c r="K30" s="332">
        <v>11.170212765957446</v>
      </c>
      <c r="L30" s="332">
        <v>0.53191489361702127</v>
      </c>
    </row>
    <row r="31" spans="2:16" s="184" customFormat="1" ht="28.5" customHeight="1" x14ac:dyDescent="0.15">
      <c r="B31" s="433"/>
      <c r="C31" s="426"/>
      <c r="D31" s="330" t="s">
        <v>349</v>
      </c>
      <c r="E31" s="331">
        <v>56</v>
      </c>
      <c r="F31" s="332">
        <v>80.357142857142861</v>
      </c>
      <c r="G31" s="332">
        <v>21.428571428571427</v>
      </c>
      <c r="H31" s="332">
        <v>12.5</v>
      </c>
      <c r="I31" s="332">
        <v>10.714285714285714</v>
      </c>
      <c r="J31" s="332">
        <v>17.857142857142858</v>
      </c>
      <c r="K31" s="332">
        <v>12.5</v>
      </c>
      <c r="L31" s="332">
        <v>0</v>
      </c>
    </row>
    <row r="32" spans="2:16" s="184" customFormat="1" ht="28.5" customHeight="1" x14ac:dyDescent="0.15">
      <c r="B32" s="433"/>
      <c r="C32" s="426"/>
      <c r="D32" s="330" t="s">
        <v>15</v>
      </c>
      <c r="E32" s="331">
        <v>70</v>
      </c>
      <c r="F32" s="332">
        <v>94.285714285714278</v>
      </c>
      <c r="G32" s="332">
        <v>20</v>
      </c>
      <c r="H32" s="332">
        <v>20</v>
      </c>
      <c r="I32" s="332">
        <v>14.285714285714285</v>
      </c>
      <c r="J32" s="332">
        <v>21.428571428571427</v>
      </c>
      <c r="K32" s="332">
        <v>11.428571428571429</v>
      </c>
      <c r="L32" s="332">
        <v>1.4285714285714286</v>
      </c>
    </row>
    <row r="33" spans="2:22" s="184" customFormat="1" ht="28.5" customHeight="1" x14ac:dyDescent="0.15">
      <c r="B33" s="433"/>
      <c r="C33" s="426"/>
      <c r="D33" s="330" t="s">
        <v>350</v>
      </c>
      <c r="E33" s="331">
        <v>62</v>
      </c>
      <c r="F33" s="332">
        <v>85.483870967741936</v>
      </c>
      <c r="G33" s="332">
        <v>11.29032258064516</v>
      </c>
      <c r="H33" s="332">
        <v>4.838709677419355</v>
      </c>
      <c r="I33" s="332">
        <v>12.903225806451612</v>
      </c>
      <c r="J33" s="332">
        <v>9.67741935483871</v>
      </c>
      <c r="K33" s="332">
        <v>9.67741935483871</v>
      </c>
      <c r="L33" s="332">
        <v>0</v>
      </c>
    </row>
    <row r="34" spans="2:22" s="184" customFormat="1" ht="28.5" customHeight="1" thickBot="1" x14ac:dyDescent="0.2">
      <c r="B34" s="433"/>
      <c r="C34" s="427" t="s">
        <v>374</v>
      </c>
      <c r="D34" s="428"/>
      <c r="E34" s="363">
        <v>48</v>
      </c>
      <c r="F34" s="364">
        <v>8.3333333333333321</v>
      </c>
      <c r="G34" s="364">
        <v>62.5</v>
      </c>
      <c r="H34" s="364">
        <v>22.916666666666664</v>
      </c>
      <c r="I34" s="364">
        <v>12.5</v>
      </c>
      <c r="J34" s="364">
        <v>6.25</v>
      </c>
      <c r="K34" s="364">
        <v>20.833333333333336</v>
      </c>
      <c r="L34" s="364">
        <v>4.1666666666666661</v>
      </c>
    </row>
    <row r="35" spans="2:22" s="184" customFormat="1" ht="28.5" customHeight="1" x14ac:dyDescent="0.15">
      <c r="B35" s="434" t="s">
        <v>351</v>
      </c>
      <c r="C35" s="365"/>
      <c r="D35" s="366" t="s">
        <v>360</v>
      </c>
      <c r="E35" s="367">
        <v>259</v>
      </c>
      <c r="F35" s="368">
        <v>27.027027027027028</v>
      </c>
      <c r="G35" s="368">
        <v>51.737451737451735</v>
      </c>
      <c r="H35" s="368">
        <v>28.957528957528954</v>
      </c>
      <c r="I35" s="368">
        <v>34.749034749034749</v>
      </c>
      <c r="J35" s="368">
        <v>32.818532818532816</v>
      </c>
      <c r="K35" s="368">
        <v>27.413127413127413</v>
      </c>
      <c r="L35" s="368">
        <v>3.4749034749034751</v>
      </c>
    </row>
    <row r="36" spans="2:22" s="184" customFormat="1" ht="28.5" customHeight="1" x14ac:dyDescent="0.15">
      <c r="B36" s="433"/>
      <c r="C36" s="429" t="s">
        <v>347</v>
      </c>
      <c r="D36" s="330" t="s">
        <v>348</v>
      </c>
      <c r="E36" s="331">
        <v>125</v>
      </c>
      <c r="F36" s="332">
        <v>22.400000000000002</v>
      </c>
      <c r="G36" s="332">
        <v>46.400000000000006</v>
      </c>
      <c r="H36" s="332">
        <v>33.6</v>
      </c>
      <c r="I36" s="332">
        <v>36.799999999999997</v>
      </c>
      <c r="J36" s="332">
        <v>34.4</v>
      </c>
      <c r="K36" s="332">
        <v>29.599999999999998</v>
      </c>
      <c r="L36" s="332">
        <v>1.6</v>
      </c>
    </row>
    <row r="37" spans="2:22" s="184" customFormat="1" ht="28.5" customHeight="1" x14ac:dyDescent="0.15">
      <c r="B37" s="433"/>
      <c r="C37" s="429"/>
      <c r="D37" s="330" t="s">
        <v>349</v>
      </c>
      <c r="E37" s="331">
        <v>95</v>
      </c>
      <c r="F37" s="332">
        <v>22.105263157894736</v>
      </c>
      <c r="G37" s="332">
        <v>48.421052631578945</v>
      </c>
      <c r="H37" s="332">
        <v>33.684210526315788</v>
      </c>
      <c r="I37" s="332">
        <v>38.94736842105263</v>
      </c>
      <c r="J37" s="332">
        <v>35.789473684210527</v>
      </c>
      <c r="K37" s="332">
        <v>28.421052631578945</v>
      </c>
      <c r="L37" s="332">
        <v>2.1052631578947367</v>
      </c>
    </row>
    <row r="38" spans="2:22" s="184" customFormat="1" ht="28.5" customHeight="1" x14ac:dyDescent="0.15">
      <c r="B38" s="433"/>
      <c r="C38" s="429"/>
      <c r="D38" s="330" t="s">
        <v>15</v>
      </c>
      <c r="E38" s="331">
        <v>17</v>
      </c>
      <c r="F38" s="332">
        <v>23.52941176470588</v>
      </c>
      <c r="G38" s="332">
        <v>35.294117647058826</v>
      </c>
      <c r="H38" s="332">
        <v>47.058823529411761</v>
      </c>
      <c r="I38" s="332">
        <v>29.411764705882355</v>
      </c>
      <c r="J38" s="332">
        <v>29.411764705882355</v>
      </c>
      <c r="K38" s="332">
        <v>35.294117647058826</v>
      </c>
      <c r="L38" s="332">
        <v>0</v>
      </c>
    </row>
    <row r="39" spans="2:22" s="184" customFormat="1" ht="28.5" customHeight="1" x14ac:dyDescent="0.15">
      <c r="B39" s="433"/>
      <c r="C39" s="429"/>
      <c r="D39" s="330" t="s">
        <v>352</v>
      </c>
      <c r="E39" s="331">
        <v>13</v>
      </c>
      <c r="F39" s="332">
        <v>23.076923076923077</v>
      </c>
      <c r="G39" s="332">
        <v>46.153846153846153</v>
      </c>
      <c r="H39" s="332">
        <v>15.384615384615385</v>
      </c>
      <c r="I39" s="332">
        <v>30.76923076923077</v>
      </c>
      <c r="J39" s="332">
        <v>30.76923076923077</v>
      </c>
      <c r="K39" s="332">
        <v>30.76923076923077</v>
      </c>
      <c r="L39" s="332">
        <v>0</v>
      </c>
    </row>
    <row r="40" spans="2:22" s="184" customFormat="1" ht="28.5" customHeight="1" x14ac:dyDescent="0.15">
      <c r="B40" s="435"/>
      <c r="C40" s="430" t="s">
        <v>374</v>
      </c>
      <c r="D40" s="431"/>
      <c r="E40" s="331">
        <v>134</v>
      </c>
      <c r="F40" s="332">
        <v>31.343283582089555</v>
      </c>
      <c r="G40" s="332">
        <v>56.71641791044776</v>
      </c>
      <c r="H40" s="332">
        <v>24.626865671641792</v>
      </c>
      <c r="I40" s="332">
        <v>32.835820895522389</v>
      </c>
      <c r="J40" s="332">
        <v>31.343283582089555</v>
      </c>
      <c r="K40" s="332">
        <v>25.373134328358208</v>
      </c>
      <c r="L40" s="332">
        <v>5.2238805970149249</v>
      </c>
    </row>
    <row r="41" spans="2:22" ht="97.5" x14ac:dyDescent="0.15">
      <c r="P41" s="22" t="s">
        <v>65</v>
      </c>
      <c r="Q41" s="23" t="s">
        <v>66</v>
      </c>
      <c r="R41" s="23" t="s">
        <v>67</v>
      </c>
      <c r="S41" s="23" t="s">
        <v>68</v>
      </c>
      <c r="T41" s="23" t="s">
        <v>69</v>
      </c>
      <c r="U41" s="23" t="s">
        <v>70</v>
      </c>
      <c r="V41" s="24" t="s">
        <v>5</v>
      </c>
    </row>
    <row r="42" spans="2:22" x14ac:dyDescent="0.15">
      <c r="P42" s="25"/>
      <c r="Q42" s="26"/>
      <c r="R42" s="26"/>
      <c r="S42" s="26"/>
      <c r="T42" s="26"/>
      <c r="U42" s="26"/>
      <c r="V42" s="27"/>
    </row>
    <row r="43" spans="2:22" x14ac:dyDescent="0.15">
      <c r="P43" s="35">
        <v>48.080808080808083</v>
      </c>
      <c r="Q43" s="32">
        <v>39.797979797979799</v>
      </c>
      <c r="R43" s="32">
        <v>22.222222222222221</v>
      </c>
      <c r="S43" s="32">
        <v>24.242424242424242</v>
      </c>
      <c r="T43" s="32">
        <v>24.040404040404042</v>
      </c>
      <c r="U43" s="32">
        <v>20.606060606060606</v>
      </c>
      <c r="V43" s="33">
        <v>2.4242424242424243</v>
      </c>
    </row>
    <row r="44" spans="2:22" x14ac:dyDescent="0.15">
      <c r="P44" s="70">
        <v>71.186440677966104</v>
      </c>
      <c r="Q44" s="67">
        <v>26.694915254237291</v>
      </c>
      <c r="R44" s="59">
        <v>14.83050847457627</v>
      </c>
      <c r="S44" s="67">
        <v>12.711864406779661</v>
      </c>
      <c r="T44" s="59">
        <v>14.40677966101695</v>
      </c>
      <c r="U44" s="59">
        <v>13.135593220338984</v>
      </c>
      <c r="V44" s="161">
        <v>1.2711864406779663</v>
      </c>
    </row>
    <row r="45" spans="2:22" x14ac:dyDescent="0.15">
      <c r="P45" s="72">
        <v>27.027027027027028</v>
      </c>
      <c r="Q45" s="71">
        <v>51.737451737451735</v>
      </c>
      <c r="R45" s="54">
        <v>28.957528957528954</v>
      </c>
      <c r="S45" s="71">
        <v>34.749034749034749</v>
      </c>
      <c r="T45" s="54">
        <v>32.818532818532816</v>
      </c>
      <c r="U45" s="54">
        <v>27.413127413127413</v>
      </c>
      <c r="V45" s="163">
        <v>3.4749034749034751</v>
      </c>
    </row>
  </sheetData>
  <mergeCells count="8">
    <mergeCell ref="B28:E28"/>
    <mergeCell ref="C30:C33"/>
    <mergeCell ref="C34:D34"/>
    <mergeCell ref="C36:C39"/>
    <mergeCell ref="C40:D40"/>
    <mergeCell ref="B29:B34"/>
    <mergeCell ref="B35:B40"/>
    <mergeCell ref="C29:D29"/>
  </mergeCells>
  <phoneticPr fontId="7"/>
  <conditionalFormatting sqref="F28:L29">
    <cfRule type="cellIs" dxfId="124" priority="4" stopIfTrue="1" operator="equal">
      <formula>"."</formula>
    </cfRule>
  </conditionalFormatting>
  <conditionalFormatting sqref="M28:M29">
    <cfRule type="cellIs" dxfId="123" priority="3" stopIfTrue="1" operator="equal">
      <formula>"."</formula>
    </cfRule>
  </conditionalFormatting>
  <conditionalFormatting sqref="N28:N29">
    <cfRule type="cellIs" dxfId="122" priority="2" stopIfTrue="1" operator="equal">
      <formula>"."</formula>
    </cfRule>
  </conditionalFormatting>
  <conditionalFormatting sqref="P41:V41">
    <cfRule type="cellIs" dxfId="121"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P32"/>
  <sheetViews>
    <sheetView showGridLines="0" topLeftCell="A10" zoomScale="80" workbookViewId="0">
      <selection activeCell="P37" sqref="P37"/>
    </sheetView>
  </sheetViews>
  <sheetFormatPr defaultColWidth="5.25" defaultRowHeight="13.5" x14ac:dyDescent="0.15"/>
  <cols>
    <col min="1" max="2" width="7" customWidth="1"/>
    <col min="3" max="3" width="25.625" customWidth="1"/>
    <col min="4" max="4" width="4.625" customWidth="1"/>
    <col min="5" max="5" width="5.375" customWidth="1"/>
    <col min="6" max="12" width="6.75" customWidth="1"/>
    <col min="13" max="14" width="5.25" customWidth="1"/>
    <col min="15" max="15" width="3.375" customWidth="1"/>
    <col min="16" max="16" width="7" customWidth="1"/>
    <col min="17" max="17" width="25.625" customWidth="1"/>
    <col min="18" max="18" width="5.375" customWidth="1"/>
  </cols>
  <sheetData>
    <row r="1" spans="2:16" s="1" customFormat="1" ht="21.75" customHeight="1" x14ac:dyDescent="0.15">
      <c r="B1" s="15"/>
      <c r="C1" s="16"/>
      <c r="D1" s="2"/>
      <c r="E1" s="13"/>
      <c r="F1" s="4"/>
      <c r="G1" s="4"/>
      <c r="H1" s="4"/>
      <c r="I1" s="4"/>
      <c r="J1" s="4"/>
      <c r="K1" s="4"/>
      <c r="L1" s="4"/>
    </row>
    <row r="2" spans="2:16" s="1" customFormat="1" ht="15" customHeight="1" x14ac:dyDescent="0.15">
      <c r="B2" s="15"/>
      <c r="C2" s="16"/>
      <c r="D2" s="2"/>
      <c r="E2" s="13"/>
      <c r="F2" s="4"/>
      <c r="G2" s="4"/>
      <c r="H2" s="4"/>
      <c r="I2" s="4"/>
      <c r="J2" s="4"/>
      <c r="K2" s="4"/>
      <c r="L2" s="4"/>
    </row>
    <row r="3" spans="2:16" s="1" customFormat="1" ht="15" customHeight="1" x14ac:dyDescent="0.15">
      <c r="B3" s="15"/>
      <c r="C3" s="16"/>
      <c r="D3" s="2"/>
      <c r="E3" s="13"/>
      <c r="F3" s="4"/>
      <c r="G3" s="4"/>
      <c r="H3" s="4"/>
      <c r="I3" s="4"/>
      <c r="J3" s="4"/>
      <c r="K3" s="4"/>
      <c r="L3" s="4"/>
    </row>
    <row r="4" spans="2:16" s="1" customFormat="1" ht="15" customHeight="1" x14ac:dyDescent="0.15">
      <c r="B4" s="15"/>
      <c r="C4" s="16"/>
      <c r="D4" s="2"/>
      <c r="E4" s="13"/>
      <c r="F4" s="4"/>
      <c r="G4" s="4"/>
      <c r="H4" s="4"/>
      <c r="I4" s="4"/>
      <c r="J4" s="4"/>
      <c r="K4" s="4"/>
      <c r="L4" s="4"/>
    </row>
    <row r="5" spans="2:16" s="1" customFormat="1" ht="15" customHeight="1" x14ac:dyDescent="0.15">
      <c r="B5" s="15"/>
      <c r="C5" s="16"/>
      <c r="D5" s="2"/>
      <c r="E5" s="13"/>
      <c r="F5" s="4"/>
      <c r="G5" s="4"/>
      <c r="H5" s="4"/>
      <c r="I5" s="4"/>
      <c r="J5" s="4"/>
      <c r="K5" s="4"/>
      <c r="L5" s="4"/>
    </row>
    <row r="6" spans="2:16" s="1" customFormat="1" ht="15" customHeight="1" x14ac:dyDescent="0.15">
      <c r="B6" s="15"/>
      <c r="C6" s="16"/>
      <c r="D6" s="2"/>
      <c r="E6" s="13"/>
      <c r="F6" s="4"/>
      <c r="G6" s="4"/>
      <c r="H6" s="4"/>
      <c r="I6" s="4"/>
      <c r="J6" s="4"/>
      <c r="K6" s="4"/>
      <c r="L6" s="4"/>
    </row>
    <row r="7" spans="2:16" s="1" customFormat="1" ht="15" customHeight="1" x14ac:dyDescent="0.15">
      <c r="B7" s="15"/>
      <c r="C7" s="16"/>
      <c r="D7" s="2"/>
      <c r="E7" s="13"/>
      <c r="F7" s="4"/>
      <c r="G7" s="4"/>
      <c r="H7" s="4"/>
      <c r="I7" s="4"/>
      <c r="J7" s="4"/>
      <c r="K7" s="4"/>
      <c r="L7" s="4"/>
    </row>
    <row r="8" spans="2:16" s="1" customFormat="1" ht="15" customHeight="1" x14ac:dyDescent="0.15">
      <c r="B8" s="15"/>
      <c r="C8" s="16"/>
      <c r="D8" s="2"/>
      <c r="E8" s="13"/>
      <c r="F8" s="4"/>
      <c r="G8" s="4"/>
      <c r="H8" s="4"/>
      <c r="I8" s="4"/>
      <c r="J8" s="4"/>
      <c r="K8" s="4"/>
      <c r="L8" s="4"/>
    </row>
    <row r="9" spans="2:16" s="1" customFormat="1" ht="15" customHeight="1" x14ac:dyDescent="0.15">
      <c r="B9" s="15"/>
      <c r="C9" s="16"/>
      <c r="D9" s="2"/>
      <c r="E9" s="13"/>
      <c r="F9" s="4"/>
      <c r="G9" s="4"/>
      <c r="H9" s="4"/>
      <c r="I9" s="4"/>
      <c r="J9" s="4"/>
      <c r="K9" s="4"/>
      <c r="L9" s="4"/>
      <c r="O9" s="4"/>
      <c r="P9" s="4"/>
    </row>
    <row r="10" spans="2:16" s="1" customFormat="1" ht="15" customHeight="1" x14ac:dyDescent="0.15">
      <c r="B10" s="15"/>
      <c r="C10" s="16"/>
      <c r="D10" s="2"/>
      <c r="E10" s="13"/>
      <c r="F10" s="4"/>
      <c r="G10" s="4"/>
      <c r="H10" s="4"/>
      <c r="I10" s="4"/>
      <c r="J10" s="4"/>
      <c r="K10" s="4"/>
      <c r="L10" s="4"/>
      <c r="O10" s="3"/>
      <c r="P10" s="3"/>
    </row>
    <row r="11" spans="2:16" s="1" customFormat="1" ht="15" customHeight="1" x14ac:dyDescent="0.15">
      <c r="B11" s="15"/>
      <c r="C11" s="16"/>
      <c r="D11" s="2"/>
      <c r="E11" s="13"/>
      <c r="F11" s="4"/>
      <c r="G11" s="4"/>
      <c r="H11" s="4"/>
      <c r="I11" s="4"/>
      <c r="J11" s="4"/>
      <c r="K11" s="4"/>
      <c r="L11" s="4"/>
      <c r="O11" s="6"/>
    </row>
    <row r="12" spans="2:16" s="1" customFormat="1" ht="15" hidden="1" customHeight="1" x14ac:dyDescent="0.15">
      <c r="B12" s="15"/>
      <c r="C12" s="16"/>
      <c r="D12" s="2"/>
      <c r="E12" s="13"/>
      <c r="F12" s="4"/>
      <c r="G12" s="4"/>
      <c r="H12" s="4"/>
      <c r="I12" s="4"/>
      <c r="J12" s="4"/>
      <c r="K12" s="4"/>
      <c r="L12" s="4"/>
      <c r="O12" s="6"/>
    </row>
    <row r="13" spans="2:16" s="1" customFormat="1" ht="15" hidden="1" customHeight="1" x14ac:dyDescent="0.15">
      <c r="B13" s="15"/>
      <c r="C13" s="16"/>
      <c r="D13" s="2"/>
      <c r="E13" s="13"/>
      <c r="F13" s="4"/>
      <c r="G13" s="4"/>
      <c r="H13" s="4"/>
      <c r="I13" s="4"/>
      <c r="J13" s="4"/>
      <c r="K13" s="4"/>
      <c r="L13" s="4"/>
      <c r="O13" s="6"/>
    </row>
    <row r="14" spans="2:16" s="1" customFormat="1" ht="15" customHeight="1" x14ac:dyDescent="0.15">
      <c r="B14" s="15"/>
      <c r="C14" s="16"/>
      <c r="D14" s="2"/>
      <c r="E14" s="13"/>
      <c r="F14" s="4"/>
      <c r="G14" s="4"/>
      <c r="H14" s="4"/>
      <c r="I14" s="4"/>
      <c r="J14" s="4"/>
      <c r="K14" s="4"/>
      <c r="L14" s="4"/>
    </row>
    <row r="15" spans="2:16" s="1" customFormat="1" ht="15" customHeight="1" x14ac:dyDescent="0.15">
      <c r="B15" s="15"/>
      <c r="C15" s="16"/>
      <c r="D15" s="2"/>
      <c r="E15" s="13"/>
      <c r="F15" s="4"/>
      <c r="G15" s="4"/>
      <c r="H15" s="4"/>
      <c r="I15" s="4"/>
      <c r="J15" s="4"/>
      <c r="K15" s="4"/>
      <c r="L15" s="4"/>
    </row>
    <row r="16" spans="2:16" s="1" customFormat="1" ht="15" customHeight="1" x14ac:dyDescent="0.15">
      <c r="B16" s="15"/>
      <c r="C16" s="16"/>
      <c r="D16" s="2"/>
      <c r="E16" s="13"/>
      <c r="F16" s="4"/>
      <c r="G16" s="4"/>
      <c r="H16" s="4"/>
      <c r="I16" s="4"/>
      <c r="J16" s="4"/>
      <c r="K16" s="4"/>
      <c r="L16" s="4"/>
    </row>
    <row r="17" spans="2:16" s="1" customFormat="1" ht="15" customHeight="1" x14ac:dyDescent="0.15">
      <c r="B17" s="15"/>
      <c r="C17" s="16"/>
      <c r="D17" s="2"/>
      <c r="E17" s="13"/>
      <c r="F17" s="4"/>
      <c r="G17" s="4"/>
      <c r="H17" s="4"/>
      <c r="I17" s="4"/>
      <c r="J17" s="4"/>
      <c r="K17" s="4"/>
      <c r="L17" s="4"/>
    </row>
    <row r="18" spans="2:16" s="1" customFormat="1" ht="15" customHeight="1" x14ac:dyDescent="0.15">
      <c r="B18" s="15"/>
      <c r="C18" s="16"/>
      <c r="D18" s="2"/>
      <c r="E18" s="13"/>
      <c r="F18" s="4"/>
      <c r="G18" s="4"/>
      <c r="H18" s="4"/>
      <c r="I18" s="4"/>
      <c r="J18" s="4"/>
      <c r="K18" s="4"/>
      <c r="L18" s="4"/>
    </row>
    <row r="19" spans="2:16" s="1" customFormat="1" ht="15" customHeight="1" x14ac:dyDescent="0.15">
      <c r="B19" s="15"/>
      <c r="C19" s="16"/>
      <c r="D19" s="2"/>
      <c r="E19" s="13"/>
      <c r="F19" s="4"/>
      <c r="G19" s="4"/>
      <c r="H19" s="4"/>
      <c r="I19" s="4"/>
      <c r="J19" s="4"/>
      <c r="K19" s="4"/>
      <c r="L19" s="4"/>
    </row>
    <row r="20" spans="2:16" s="1" customFormat="1" ht="15" customHeight="1" x14ac:dyDescent="0.15">
      <c r="B20" s="15"/>
      <c r="C20" s="16"/>
      <c r="D20" s="2"/>
      <c r="E20" s="13"/>
      <c r="F20" s="4"/>
      <c r="G20" s="4"/>
      <c r="H20" s="4"/>
      <c r="I20" s="4"/>
      <c r="J20" s="4"/>
      <c r="K20" s="4"/>
      <c r="L20" s="4"/>
    </row>
    <row r="21" spans="2:16" s="1" customFormat="1" ht="15" customHeight="1" x14ac:dyDescent="0.15">
      <c r="B21" s="15"/>
      <c r="C21" s="16"/>
      <c r="D21" s="2"/>
      <c r="E21" s="13"/>
      <c r="F21" s="4"/>
      <c r="G21" s="4"/>
      <c r="H21" s="4"/>
      <c r="I21" s="4"/>
      <c r="J21" s="4"/>
      <c r="K21" s="4"/>
      <c r="L21" s="4"/>
    </row>
    <row r="22" spans="2:16" s="1" customFormat="1" ht="15" customHeight="1" x14ac:dyDescent="0.15">
      <c r="B22" s="15"/>
      <c r="C22" s="16"/>
      <c r="D22" s="2"/>
      <c r="E22" s="13"/>
      <c r="F22" s="4"/>
      <c r="G22" s="4"/>
      <c r="H22" s="4"/>
      <c r="I22" s="4"/>
      <c r="J22" s="4"/>
      <c r="K22" s="4"/>
      <c r="L22" s="4"/>
    </row>
    <row r="23" spans="2:16" s="1" customFormat="1" ht="15" customHeight="1" x14ac:dyDescent="0.15">
      <c r="B23" s="15"/>
      <c r="C23" s="16"/>
      <c r="D23" s="2"/>
      <c r="E23" s="13"/>
      <c r="F23" s="4"/>
      <c r="G23" s="4"/>
      <c r="H23" s="4"/>
      <c r="I23" s="4"/>
      <c r="J23" s="4"/>
      <c r="K23" s="4"/>
      <c r="L23" s="4"/>
    </row>
    <row r="24" spans="2:16" s="1" customFormat="1" ht="15" customHeight="1" x14ac:dyDescent="0.15">
      <c r="B24" s="15"/>
      <c r="C24" s="16"/>
      <c r="D24" s="2"/>
      <c r="E24" s="13"/>
      <c r="F24" s="4"/>
      <c r="G24" s="4"/>
      <c r="H24" s="4"/>
      <c r="I24" s="4"/>
      <c r="J24" s="4"/>
      <c r="K24" s="4"/>
      <c r="L24" s="4"/>
    </row>
    <row r="25" spans="2:16" s="1" customFormat="1" ht="15" customHeight="1" x14ac:dyDescent="0.15">
      <c r="B25" s="15"/>
      <c r="C25" s="16"/>
      <c r="D25" s="2"/>
      <c r="E25" s="13"/>
      <c r="F25" s="4"/>
      <c r="G25" s="4"/>
      <c r="H25" s="4"/>
      <c r="I25" s="4"/>
      <c r="J25" s="4"/>
      <c r="K25" s="4"/>
      <c r="L25" s="4"/>
    </row>
    <row r="26" spans="2:16" s="1" customFormat="1" ht="15" customHeight="1" x14ac:dyDescent="0.15">
      <c r="B26" s="15"/>
      <c r="C26" s="16"/>
      <c r="D26" s="2"/>
      <c r="E26" s="13"/>
      <c r="F26" s="4"/>
      <c r="G26" s="4"/>
      <c r="H26" s="4"/>
      <c r="I26" s="4"/>
      <c r="J26" s="4"/>
      <c r="K26" s="4"/>
      <c r="L26" s="4"/>
    </row>
    <row r="27" spans="2:16" s="1" customFormat="1" ht="15" customHeight="1" x14ac:dyDescent="0.15">
      <c r="B27" s="20"/>
      <c r="C27" s="20"/>
      <c r="D27" s="45"/>
      <c r="E27" s="34"/>
      <c r="F27" s="10"/>
      <c r="G27" s="10"/>
      <c r="H27" s="10"/>
      <c r="I27" s="10"/>
      <c r="J27" s="10"/>
      <c r="K27" s="10"/>
      <c r="L27" s="10"/>
    </row>
    <row r="28" spans="2:16" s="4" customFormat="1" ht="129.94999999999999" customHeight="1" x14ac:dyDescent="0.15">
      <c r="B28" s="20"/>
      <c r="C28" s="20"/>
      <c r="D28" s="45"/>
      <c r="E28" s="21"/>
      <c r="F28" s="22" t="s">
        <v>65</v>
      </c>
      <c r="G28" s="23" t="s">
        <v>66</v>
      </c>
      <c r="H28" s="23" t="s">
        <v>67</v>
      </c>
      <c r="I28" s="23" t="s">
        <v>68</v>
      </c>
      <c r="J28" s="23" t="s">
        <v>69</v>
      </c>
      <c r="K28" s="23" t="s">
        <v>70</v>
      </c>
      <c r="L28" s="24" t="s">
        <v>5</v>
      </c>
      <c r="M28" s="17"/>
      <c r="N28" s="17"/>
      <c r="O28" s="1"/>
      <c r="P28" s="1"/>
    </row>
    <row r="29" spans="2:16" s="3" customFormat="1" ht="20.100000000000001" customHeight="1" x14ac:dyDescent="0.15">
      <c r="B29" s="20"/>
      <c r="C29" s="20"/>
      <c r="D29" s="45"/>
      <c r="E29" s="11" t="s">
        <v>0</v>
      </c>
      <c r="F29" s="25"/>
      <c r="G29" s="26"/>
      <c r="H29" s="26"/>
      <c r="I29" s="26"/>
      <c r="J29" s="26"/>
      <c r="K29" s="26"/>
      <c r="L29" s="27"/>
      <c r="O29" s="1"/>
      <c r="P29" s="1"/>
    </row>
    <row r="30" spans="2:16" s="1" customFormat="1" ht="22.5" customHeight="1" x14ac:dyDescent="0.15">
      <c r="B30" s="386" t="s">
        <v>2</v>
      </c>
      <c r="C30" s="387"/>
      <c r="D30" s="387"/>
      <c r="E30" s="38">
        <v>495</v>
      </c>
      <c r="F30" s="35">
        <v>48.080808080808083</v>
      </c>
      <c r="G30" s="32">
        <v>39.797979797979799</v>
      </c>
      <c r="H30" s="32">
        <v>22.222222222222221</v>
      </c>
      <c r="I30" s="32">
        <v>24.242424242424242</v>
      </c>
      <c r="J30" s="32">
        <v>24.040404040404042</v>
      </c>
      <c r="K30" s="32">
        <v>20.606060606060606</v>
      </c>
      <c r="L30" s="33">
        <v>2.4242424242424243</v>
      </c>
      <c r="M30" s="16"/>
      <c r="N30" s="16"/>
    </row>
    <row r="31" spans="2:16" s="1" customFormat="1" ht="22.5" customHeight="1" x14ac:dyDescent="0.15">
      <c r="B31" s="388" t="s">
        <v>3</v>
      </c>
      <c r="C31" s="42" t="s">
        <v>375</v>
      </c>
      <c r="D31" s="43"/>
      <c r="E31" s="39">
        <v>236</v>
      </c>
      <c r="F31" s="70">
        <v>71.186440677966104</v>
      </c>
      <c r="G31" s="67">
        <v>26.694915254237291</v>
      </c>
      <c r="H31" s="59">
        <v>14.83050847457627</v>
      </c>
      <c r="I31" s="67">
        <v>12.711864406779661</v>
      </c>
      <c r="J31" s="59">
        <v>14.40677966101695</v>
      </c>
      <c r="K31" s="59">
        <v>13.135593220338984</v>
      </c>
      <c r="L31" s="29">
        <v>1.2711864406779663</v>
      </c>
      <c r="M31" s="16"/>
      <c r="N31" s="16"/>
    </row>
    <row r="32" spans="2:16" s="1" customFormat="1" ht="22.5" customHeight="1" x14ac:dyDescent="0.15">
      <c r="B32" s="389"/>
      <c r="C32" s="41" t="s">
        <v>381</v>
      </c>
      <c r="D32" s="44"/>
      <c r="E32" s="40">
        <v>259</v>
      </c>
      <c r="F32" s="72">
        <v>27.027027027027028</v>
      </c>
      <c r="G32" s="71">
        <v>51.737451737451735</v>
      </c>
      <c r="H32" s="54">
        <v>28.957528957528954</v>
      </c>
      <c r="I32" s="71">
        <v>34.749034749034749</v>
      </c>
      <c r="J32" s="54">
        <v>32.818532818532816</v>
      </c>
      <c r="K32" s="54">
        <v>27.413127413127413</v>
      </c>
      <c r="L32" s="31">
        <v>3.4749034749034751</v>
      </c>
      <c r="M32" s="16"/>
      <c r="N32" s="16"/>
    </row>
  </sheetData>
  <mergeCells count="2">
    <mergeCell ref="B30:D30"/>
    <mergeCell ref="B31:B32"/>
  </mergeCells>
  <phoneticPr fontId="7"/>
  <conditionalFormatting sqref="C31:C32 F28:L28">
    <cfRule type="cellIs" dxfId="120" priority="3" stopIfTrue="1" operator="equal">
      <formula>"."</formula>
    </cfRule>
  </conditionalFormatting>
  <conditionalFormatting sqref="M28">
    <cfRule type="cellIs" dxfId="119" priority="2" stopIfTrue="1" operator="equal">
      <formula>"."</formula>
    </cfRule>
  </conditionalFormatting>
  <conditionalFormatting sqref="N28">
    <cfRule type="cellIs" dxfId="118"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R51"/>
  <sheetViews>
    <sheetView topLeftCell="A41" zoomScaleNormal="100" workbookViewId="0">
      <selection activeCell="N45" sqref="N45"/>
    </sheetView>
  </sheetViews>
  <sheetFormatPr defaultColWidth="5.25" defaultRowHeight="13.5" x14ac:dyDescent="0.15"/>
  <cols>
    <col min="1" max="2" width="7" customWidth="1"/>
    <col min="3" max="3" width="25.625" customWidth="1"/>
    <col min="4" max="4" width="4.625" customWidth="1"/>
    <col min="5" max="5" width="5.375" customWidth="1"/>
    <col min="6" max="10" width="6.75" customWidth="1"/>
    <col min="11" max="11" width="3.375" customWidth="1"/>
    <col min="12" max="12" width="7" customWidth="1"/>
    <col min="13" max="13" width="25.625" customWidth="1"/>
    <col min="14" max="14" width="4.625" customWidth="1"/>
    <col min="15" max="15" width="5.375" customWidth="1"/>
    <col min="16" max="24" width="5.25" customWidth="1"/>
    <col min="25" max="31" width="5.375" customWidth="1"/>
    <col min="32" max="122" width="5.25" customWidth="1"/>
  </cols>
  <sheetData>
    <row r="1" spans="2:122" s="1" customFormat="1" ht="21.75" customHeight="1" x14ac:dyDescent="0.15">
      <c r="B1" s="15"/>
      <c r="C1" s="16"/>
      <c r="D1" s="2"/>
      <c r="E1" s="13"/>
      <c r="F1" s="4"/>
      <c r="G1" s="4"/>
      <c r="H1" s="4"/>
      <c r="I1" s="4"/>
      <c r="J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row>
    <row r="2" spans="2:122" s="1" customFormat="1" ht="15" customHeight="1" x14ac:dyDescent="0.15">
      <c r="B2" s="15"/>
      <c r="C2" s="16"/>
      <c r="D2" s="2"/>
      <c r="E2" s="13"/>
      <c r="F2" s="4"/>
      <c r="G2" s="4"/>
      <c r="H2" s="4"/>
      <c r="I2" s="4"/>
      <c r="J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row>
    <row r="3" spans="2:122" s="1" customFormat="1" ht="15" customHeight="1" x14ac:dyDescent="0.15">
      <c r="B3" s="15"/>
      <c r="C3" s="16"/>
      <c r="D3" s="2"/>
      <c r="E3" s="13"/>
      <c r="F3" s="4"/>
      <c r="G3" s="4"/>
      <c r="H3" s="4"/>
      <c r="I3" s="4"/>
      <c r="J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row>
    <row r="4" spans="2:122" s="1" customFormat="1" ht="15" customHeight="1" x14ac:dyDescent="0.15">
      <c r="B4" s="15"/>
      <c r="C4" s="16"/>
      <c r="D4" s="2"/>
      <c r="E4" s="13"/>
      <c r="F4" s="4"/>
      <c r="G4" s="4"/>
      <c r="H4" s="4"/>
      <c r="I4" s="4"/>
      <c r="J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row>
    <row r="5" spans="2:122" s="1" customFormat="1" ht="15" customHeight="1" x14ac:dyDescent="0.15">
      <c r="B5" s="15"/>
      <c r="C5" s="16"/>
      <c r="D5" s="2"/>
      <c r="E5" s="13"/>
      <c r="F5" s="4"/>
      <c r="G5" s="4"/>
      <c r="H5" s="4"/>
      <c r="I5" s="4"/>
      <c r="J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row>
    <row r="6" spans="2:122" s="1" customFormat="1" ht="15" customHeight="1" x14ac:dyDescent="0.15">
      <c r="B6" s="15"/>
      <c r="C6" s="16"/>
      <c r="D6" s="2"/>
      <c r="E6" s="13"/>
      <c r="F6" s="4"/>
      <c r="G6" s="4"/>
      <c r="H6" s="4"/>
      <c r="I6" s="4"/>
      <c r="J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row>
    <row r="7" spans="2:122" s="1" customFormat="1" ht="15" customHeight="1" x14ac:dyDescent="0.15">
      <c r="B7" s="15"/>
      <c r="C7" s="16"/>
      <c r="D7" s="2"/>
      <c r="E7" s="13"/>
      <c r="F7" s="4"/>
      <c r="G7" s="4"/>
      <c r="H7" s="4"/>
      <c r="I7" s="4"/>
      <c r="J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row>
    <row r="8" spans="2:122" s="1" customFormat="1" ht="15" hidden="1" customHeight="1" x14ac:dyDescent="0.15">
      <c r="B8" s="15"/>
      <c r="C8" s="16"/>
      <c r="D8" s="2"/>
      <c r="E8" s="13"/>
      <c r="F8" s="4"/>
      <c r="G8" s="4"/>
      <c r="H8" s="4"/>
      <c r="I8" s="4"/>
      <c r="J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row>
    <row r="9" spans="2:122" s="1" customFormat="1" ht="15" hidden="1" customHeight="1" x14ac:dyDescent="0.15">
      <c r="B9" s="15"/>
      <c r="C9" s="16"/>
      <c r="D9" s="2"/>
      <c r="E9" s="13"/>
      <c r="F9" s="4"/>
      <c r="G9" s="4"/>
      <c r="H9" s="4"/>
      <c r="I9" s="4"/>
      <c r="J9" s="4"/>
      <c r="K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row>
    <row r="10" spans="2:122" s="1" customFormat="1" ht="15" hidden="1" customHeight="1" x14ac:dyDescent="0.15">
      <c r="B10" s="15"/>
      <c r="C10" s="16"/>
      <c r="D10" s="5"/>
      <c r="E10" s="12"/>
      <c r="F10" s="4"/>
      <c r="G10" s="4"/>
      <c r="H10" s="4"/>
      <c r="I10" s="4"/>
      <c r="J10" s="4"/>
      <c r="K10" s="3"/>
      <c r="O10" s="4"/>
      <c r="P10" s="4"/>
      <c r="Q10" s="4"/>
      <c r="R10" s="4"/>
      <c r="S10" s="4"/>
      <c r="T10" s="4"/>
      <c r="U10" s="4"/>
      <c r="V10" s="4"/>
      <c r="W10" s="4"/>
      <c r="X10" s="3"/>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row>
    <row r="11" spans="2:122" s="1" customFormat="1" ht="15" hidden="1" customHeight="1" x14ac:dyDescent="0.15">
      <c r="B11" s="15"/>
      <c r="C11" s="16"/>
      <c r="D11" s="5"/>
      <c r="E11" s="12"/>
      <c r="F11" s="4"/>
      <c r="G11" s="4"/>
      <c r="H11" s="4"/>
      <c r="I11" s="4"/>
      <c r="J11" s="4"/>
      <c r="K11" s="6"/>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row>
    <row r="12" spans="2:122" s="1" customFormat="1" ht="15" hidden="1" customHeight="1" x14ac:dyDescent="0.15">
      <c r="B12" s="15"/>
      <c r="C12" s="16"/>
      <c r="D12" s="5"/>
      <c r="E12" s="12"/>
      <c r="F12" s="4"/>
      <c r="G12" s="4"/>
      <c r="H12" s="4"/>
      <c r="I12" s="4"/>
      <c r="J12" s="4"/>
      <c r="K12" s="6"/>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row>
    <row r="13" spans="2:122" s="1" customFormat="1" ht="15" hidden="1" customHeight="1" x14ac:dyDescent="0.15">
      <c r="B13" s="15"/>
      <c r="C13" s="16"/>
      <c r="D13" s="5"/>
      <c r="E13" s="12"/>
      <c r="F13" s="4"/>
      <c r="G13" s="4"/>
      <c r="H13" s="4"/>
      <c r="I13" s="4"/>
      <c r="J13" s="4"/>
      <c r="K13" s="6"/>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row>
    <row r="14" spans="2:122" s="1" customFormat="1" ht="15" customHeight="1" x14ac:dyDescent="0.15">
      <c r="B14" s="15"/>
      <c r="C14" s="16"/>
      <c r="D14" s="5"/>
      <c r="E14" s="12"/>
      <c r="F14" s="4"/>
      <c r="G14" s="4"/>
      <c r="H14" s="4"/>
      <c r="I14" s="4"/>
      <c r="J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row>
    <row r="15" spans="2:122" s="1" customFormat="1" ht="15" customHeight="1" x14ac:dyDescent="0.15">
      <c r="B15" s="15"/>
      <c r="C15" s="16"/>
      <c r="D15" s="5"/>
      <c r="E15" s="12"/>
      <c r="F15" s="4"/>
      <c r="G15" s="4"/>
      <c r="H15" s="4"/>
      <c r="I15" s="4"/>
      <c r="J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row>
    <row r="16" spans="2:122" s="1" customFormat="1" ht="15" customHeight="1" x14ac:dyDescent="0.15">
      <c r="B16" s="15"/>
      <c r="C16" s="16"/>
      <c r="D16" s="5"/>
      <c r="E16" s="12"/>
      <c r="F16" s="4"/>
      <c r="G16" s="4"/>
      <c r="H16" s="4"/>
      <c r="I16" s="4"/>
      <c r="J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row>
    <row r="17" spans="2:122" s="1" customFormat="1" ht="15" customHeight="1" x14ac:dyDescent="0.15">
      <c r="B17" s="15"/>
      <c r="C17" s="16"/>
      <c r="D17" s="5"/>
      <c r="E17" s="12"/>
      <c r="F17" s="4"/>
      <c r="G17" s="4"/>
      <c r="H17" s="4"/>
      <c r="I17" s="4"/>
      <c r="J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row>
    <row r="18" spans="2:122" s="1" customFormat="1" ht="15" customHeight="1" x14ac:dyDescent="0.15">
      <c r="B18" s="15"/>
      <c r="C18" s="16"/>
      <c r="D18" s="5"/>
      <c r="E18" s="12"/>
      <c r="F18" s="4"/>
      <c r="G18" s="4"/>
      <c r="H18" s="4"/>
      <c r="I18" s="4"/>
      <c r="J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row>
    <row r="19" spans="2:122" s="1" customFormat="1" ht="15" customHeight="1" x14ac:dyDescent="0.15">
      <c r="B19" s="15"/>
      <c r="C19" s="16"/>
      <c r="D19" s="5"/>
      <c r="E19" s="12"/>
      <c r="F19" s="4"/>
      <c r="G19" s="4"/>
      <c r="H19" s="4"/>
      <c r="I19" s="4"/>
      <c r="J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row>
    <row r="20" spans="2:122" s="1" customFormat="1" ht="15" customHeight="1" x14ac:dyDescent="0.15">
      <c r="B20" s="15"/>
      <c r="C20" s="16"/>
      <c r="D20" s="5"/>
      <c r="E20" s="12"/>
      <c r="F20" s="4"/>
      <c r="G20" s="4"/>
      <c r="H20" s="4"/>
      <c r="I20" s="4"/>
      <c r="J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row>
    <row r="21" spans="2:122" s="1" customFormat="1" ht="15" customHeight="1" x14ac:dyDescent="0.15">
      <c r="B21" s="15"/>
      <c r="C21" s="16"/>
      <c r="D21" s="5"/>
      <c r="E21" s="12"/>
      <c r="F21" s="4"/>
      <c r="G21" s="4"/>
      <c r="H21" s="4"/>
      <c r="I21" s="4"/>
      <c r="J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row>
    <row r="22" spans="2:122" s="1" customFormat="1" ht="15" customHeight="1" x14ac:dyDescent="0.15">
      <c r="B22" s="15"/>
      <c r="C22" s="16"/>
      <c r="D22" s="5"/>
      <c r="E22" s="12"/>
      <c r="F22" s="4"/>
      <c r="G22" s="4"/>
      <c r="H22" s="4"/>
      <c r="I22" s="4"/>
      <c r="J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row>
    <row r="23" spans="2:122" s="1" customFormat="1" ht="15" customHeight="1" x14ac:dyDescent="0.15">
      <c r="B23" s="15"/>
      <c r="C23" s="16"/>
      <c r="D23" s="5"/>
      <c r="E23" s="12"/>
      <c r="F23" s="4"/>
      <c r="G23" s="4"/>
      <c r="H23" s="4"/>
      <c r="I23" s="4"/>
      <c r="J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row>
    <row r="24" spans="2:122" s="1" customFormat="1" ht="15" customHeight="1" x14ac:dyDescent="0.15">
      <c r="B24" s="15"/>
      <c r="C24" s="16"/>
      <c r="D24" s="5"/>
      <c r="E24" s="12"/>
      <c r="F24" s="4"/>
      <c r="G24" s="4"/>
      <c r="H24" s="4"/>
      <c r="I24" s="4"/>
      <c r="J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row>
    <row r="25" spans="2:122" s="1" customFormat="1" ht="15" customHeight="1" x14ac:dyDescent="0.15">
      <c r="B25" s="15"/>
      <c r="C25" s="16"/>
      <c r="D25" s="5"/>
      <c r="E25" s="12"/>
      <c r="F25" s="4"/>
      <c r="G25" s="4"/>
      <c r="H25" s="4"/>
      <c r="I25" s="4"/>
      <c r="J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row>
    <row r="26" spans="2:122" s="1" customFormat="1" ht="15" customHeight="1" x14ac:dyDescent="0.15">
      <c r="B26" s="15"/>
      <c r="C26" s="16"/>
      <c r="D26" s="5"/>
      <c r="E26" s="12"/>
      <c r="F26" s="4"/>
      <c r="G26" s="4"/>
      <c r="H26" s="4"/>
      <c r="I26" s="4"/>
      <c r="J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row>
    <row r="27" spans="2:122" s="1" customFormat="1" ht="15" customHeight="1" x14ac:dyDescent="0.15">
      <c r="B27" s="201"/>
      <c r="C27" s="202"/>
      <c r="D27" s="5"/>
      <c r="E27" s="34"/>
      <c r="F27" s="10"/>
      <c r="G27" s="10"/>
      <c r="H27" s="10"/>
      <c r="I27" s="4"/>
      <c r="J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row>
    <row r="28" spans="2:122" s="4" customFormat="1" ht="129.94999999999999" customHeight="1" x14ac:dyDescent="0.15">
      <c r="B28" s="406" t="s">
        <v>307</v>
      </c>
      <c r="C28" s="407"/>
      <c r="D28" s="407"/>
      <c r="E28" s="21"/>
      <c r="F28" s="22" t="s">
        <v>71</v>
      </c>
      <c r="G28" s="23" t="s">
        <v>72</v>
      </c>
      <c r="H28" s="24" t="s">
        <v>73</v>
      </c>
      <c r="I28" s="17"/>
      <c r="J28" s="17"/>
      <c r="K28" s="1"/>
      <c r="L28" s="9"/>
      <c r="M28" s="9"/>
      <c r="N28" s="9"/>
      <c r="Y28" s="17"/>
      <c r="Z28" s="17"/>
      <c r="AA28" s="17"/>
      <c r="AB28" s="17"/>
      <c r="AC28" s="17"/>
      <c r="AD28" s="17"/>
    </row>
    <row r="29" spans="2:122" s="3" customFormat="1" ht="20.100000000000001" customHeight="1" x14ac:dyDescent="0.15">
      <c r="B29" s="407"/>
      <c r="C29" s="407"/>
      <c r="D29" s="407"/>
      <c r="E29" s="11" t="s">
        <v>0</v>
      </c>
      <c r="F29" s="25"/>
      <c r="G29" s="26"/>
      <c r="H29" s="27"/>
      <c r="I29" s="18"/>
      <c r="J29" s="18"/>
      <c r="K29" s="1"/>
      <c r="O29" s="113" t="s">
        <v>0</v>
      </c>
      <c r="W29" s="12"/>
      <c r="X29" s="4"/>
      <c r="Y29" s="14" t="s">
        <v>322</v>
      </c>
      <c r="Z29" s="18"/>
      <c r="AA29" s="18"/>
      <c r="AB29" s="18"/>
      <c r="AC29" s="18"/>
      <c r="AD29" s="18"/>
    </row>
    <row r="30" spans="2:122" s="1" customFormat="1" ht="22.5" customHeight="1" x14ac:dyDescent="0.15">
      <c r="B30" s="386" t="s">
        <v>2</v>
      </c>
      <c r="C30" s="387"/>
      <c r="D30" s="387"/>
      <c r="E30" s="38">
        <v>2820</v>
      </c>
      <c r="F30" s="35">
        <v>48.581560283687942</v>
      </c>
      <c r="G30" s="32">
        <v>39.893617021276597</v>
      </c>
      <c r="H30" s="33">
        <v>11.524822695035461</v>
      </c>
      <c r="I30" s="19"/>
      <c r="J30" s="19"/>
      <c r="L30" s="386" t="s">
        <v>2</v>
      </c>
      <c r="M30" s="387"/>
      <c r="N30" s="387"/>
      <c r="O30" s="38">
        <f t="shared" ref="O30:O38" si="0">IF(LEN(E30)=0,"",E30)</f>
        <v>2820</v>
      </c>
      <c r="P30" s="120"/>
      <c r="Q30" s="121"/>
      <c r="R30" s="121"/>
      <c r="S30" s="121"/>
      <c r="T30" s="121"/>
      <c r="U30" s="121"/>
      <c r="V30" s="121"/>
      <c r="W30" s="121"/>
      <c r="X30" s="122"/>
      <c r="Y30" s="123"/>
      <c r="Z30" s="8"/>
      <c r="AA30" s="8"/>
      <c r="AB30" s="8"/>
      <c r="AC30" s="8"/>
      <c r="AD30" s="8"/>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row>
    <row r="31" spans="2:122" s="1" customFormat="1" ht="22.5" customHeight="1" x14ac:dyDescent="0.15">
      <c r="B31" s="388" t="s">
        <v>2</v>
      </c>
      <c r="C31" s="42" t="s">
        <v>308</v>
      </c>
      <c r="D31" s="43"/>
      <c r="E31" s="39">
        <v>1008</v>
      </c>
      <c r="F31" s="70">
        <v>62.103174603174608</v>
      </c>
      <c r="G31" s="67">
        <v>28.373015873015873</v>
      </c>
      <c r="H31" s="89">
        <v>9.5238095238095237</v>
      </c>
      <c r="I31" s="19"/>
      <c r="J31" s="19"/>
      <c r="K31" s="4"/>
      <c r="L31" s="388" t="s">
        <v>2</v>
      </c>
      <c r="M31" s="42" t="s">
        <v>308</v>
      </c>
      <c r="N31" s="43"/>
      <c r="O31" s="39">
        <f t="shared" si="0"/>
        <v>1008</v>
      </c>
      <c r="P31" s="114"/>
      <c r="Q31" s="7"/>
      <c r="R31" s="7"/>
      <c r="S31" s="7"/>
      <c r="T31" s="7"/>
      <c r="U31" s="7"/>
      <c r="V31" s="7"/>
      <c r="W31" s="7"/>
      <c r="X31" s="4"/>
      <c r="Y31" s="115"/>
      <c r="Z31" s="8"/>
      <c r="AA31" s="8"/>
      <c r="AB31" s="8"/>
      <c r="AC31" s="8"/>
      <c r="AD31" s="8"/>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row>
    <row r="32" spans="2:122" s="1" customFormat="1" ht="22.5" customHeight="1" x14ac:dyDescent="0.15">
      <c r="B32" s="389"/>
      <c r="C32" s="41" t="s">
        <v>309</v>
      </c>
      <c r="D32" s="44"/>
      <c r="E32" s="39">
        <v>1812</v>
      </c>
      <c r="F32" s="97">
        <v>41.059602649006621</v>
      </c>
      <c r="G32" s="55">
        <v>46.302428256070641</v>
      </c>
      <c r="H32" s="100">
        <v>12.637969094922738</v>
      </c>
      <c r="I32" s="19"/>
      <c r="J32" s="19"/>
      <c r="K32" s="4"/>
      <c r="L32" s="389"/>
      <c r="M32" s="41" t="s">
        <v>309</v>
      </c>
      <c r="N32" s="44"/>
      <c r="O32" s="39">
        <f t="shared" si="0"/>
        <v>1812</v>
      </c>
      <c r="P32" s="116"/>
      <c r="Q32" s="117"/>
      <c r="R32" s="117"/>
      <c r="S32" s="117"/>
      <c r="T32" s="117"/>
      <c r="U32" s="117"/>
      <c r="V32" s="117"/>
      <c r="W32" s="117"/>
      <c r="X32" s="118"/>
      <c r="Y32" s="119"/>
      <c r="Z32" s="8"/>
      <c r="AA32" s="8"/>
      <c r="AB32" s="8"/>
      <c r="AC32" s="8"/>
      <c r="AD32" s="8"/>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row>
    <row r="33" spans="2:122" s="1" customFormat="1" ht="22.5" customHeight="1" x14ac:dyDescent="0.15">
      <c r="B33" s="408" t="s">
        <v>2</v>
      </c>
      <c r="C33" s="409"/>
      <c r="D33" s="409"/>
      <c r="E33" s="38">
        <v>236</v>
      </c>
      <c r="F33" s="35">
        <v>41.101694915254242</v>
      </c>
      <c r="G33" s="32">
        <v>47.881355932203391</v>
      </c>
      <c r="H33" s="33">
        <v>11.016949152542372</v>
      </c>
      <c r="I33" s="4"/>
      <c r="J33" s="4"/>
      <c r="L33" s="408" t="s">
        <v>2</v>
      </c>
      <c r="M33" s="409"/>
      <c r="N33" s="409"/>
      <c r="O33" s="38">
        <f t="shared" si="0"/>
        <v>236</v>
      </c>
      <c r="P33" s="207"/>
      <c r="Q33" s="122"/>
      <c r="R33" s="122"/>
      <c r="S33" s="122"/>
      <c r="T33" s="122"/>
      <c r="U33" s="122"/>
      <c r="V33" s="122"/>
      <c r="W33" s="122"/>
      <c r="X33" s="122"/>
      <c r="Y33" s="208"/>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row>
    <row r="34" spans="2:122" s="1" customFormat="1" ht="22.5" customHeight="1" x14ac:dyDescent="0.15">
      <c r="B34" s="388" t="s">
        <v>376</v>
      </c>
      <c r="C34" s="42" t="s">
        <v>308</v>
      </c>
      <c r="D34" s="209"/>
      <c r="E34" s="39">
        <v>65</v>
      </c>
      <c r="F34" s="70">
        <v>56.92307692307692</v>
      </c>
      <c r="G34" s="274">
        <v>33.846153846153847</v>
      </c>
      <c r="H34" s="161">
        <v>9.2307692307692317</v>
      </c>
      <c r="I34" s="4"/>
      <c r="J34" s="4"/>
      <c r="L34" s="388" t="s">
        <v>376</v>
      </c>
      <c r="M34" s="42" t="s">
        <v>308</v>
      </c>
      <c r="N34" s="209"/>
      <c r="O34" s="39">
        <f t="shared" si="0"/>
        <v>65</v>
      </c>
      <c r="P34" s="210"/>
      <c r="Q34" s="4"/>
      <c r="R34" s="4"/>
      <c r="S34" s="4"/>
      <c r="T34" s="4"/>
      <c r="U34" s="4"/>
      <c r="V34" s="4"/>
      <c r="W34" s="4"/>
      <c r="X34" s="4"/>
      <c r="Y34" s="211"/>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row>
    <row r="35" spans="2:122" s="1" customFormat="1" ht="22.5" customHeight="1" x14ac:dyDescent="0.15">
      <c r="B35" s="389"/>
      <c r="C35" s="41" t="s">
        <v>309</v>
      </c>
      <c r="D35" s="212"/>
      <c r="E35" s="39">
        <v>171</v>
      </c>
      <c r="F35" s="97">
        <v>35.087719298245609</v>
      </c>
      <c r="G35" s="95">
        <v>53.216374269005854</v>
      </c>
      <c r="H35" s="161">
        <v>11.695906432748536</v>
      </c>
      <c r="I35" s="4"/>
      <c r="J35" s="4"/>
      <c r="L35" s="389"/>
      <c r="M35" s="41" t="s">
        <v>309</v>
      </c>
      <c r="N35" s="212"/>
      <c r="O35" s="39">
        <f t="shared" si="0"/>
        <v>171</v>
      </c>
      <c r="P35" s="213"/>
      <c r="Q35" s="118"/>
      <c r="R35" s="118"/>
      <c r="S35" s="118"/>
      <c r="T35" s="118"/>
      <c r="U35" s="118"/>
      <c r="V35" s="118"/>
      <c r="W35" s="118"/>
      <c r="X35" s="118"/>
      <c r="Y35" s="21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row>
    <row r="36" spans="2:122" s="1" customFormat="1" ht="22.5" customHeight="1" x14ac:dyDescent="0.15">
      <c r="B36" s="408" t="s">
        <v>2</v>
      </c>
      <c r="C36" s="409"/>
      <c r="D36" s="409"/>
      <c r="E36" s="38">
        <v>259</v>
      </c>
      <c r="F36" s="35">
        <v>53.281853281853287</v>
      </c>
      <c r="G36" s="32">
        <v>32.046332046332047</v>
      </c>
      <c r="H36" s="33">
        <v>14.671814671814673</v>
      </c>
      <c r="I36" s="4"/>
      <c r="J36" s="4"/>
      <c r="L36" s="408" t="s">
        <v>2</v>
      </c>
      <c r="M36" s="409"/>
      <c r="N36" s="409"/>
      <c r="O36" s="38">
        <f t="shared" si="0"/>
        <v>259</v>
      </c>
      <c r="P36" s="207"/>
      <c r="Q36" s="122"/>
      <c r="R36" s="122"/>
      <c r="S36" s="122"/>
      <c r="T36" s="122"/>
      <c r="U36" s="122"/>
      <c r="V36" s="122"/>
      <c r="W36" s="122"/>
      <c r="X36" s="122"/>
      <c r="Y36" s="208"/>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row>
    <row r="37" spans="2:122" s="1" customFormat="1" ht="22.5" customHeight="1" x14ac:dyDescent="0.15">
      <c r="B37" s="388" t="s">
        <v>380</v>
      </c>
      <c r="C37" s="42" t="s">
        <v>308</v>
      </c>
      <c r="D37" s="215"/>
      <c r="E37" s="39">
        <v>112</v>
      </c>
      <c r="F37" s="70">
        <v>63.392857142857139</v>
      </c>
      <c r="G37" s="67">
        <v>20.535714285714285</v>
      </c>
      <c r="H37" s="161">
        <v>16.071428571428573</v>
      </c>
      <c r="I37" s="4"/>
      <c r="J37" s="4"/>
      <c r="L37" s="388" t="s">
        <v>380</v>
      </c>
      <c r="M37" s="42" t="s">
        <v>308</v>
      </c>
      <c r="N37" s="215"/>
      <c r="O37" s="39">
        <f t="shared" si="0"/>
        <v>112</v>
      </c>
      <c r="P37" s="210"/>
      <c r="Q37" s="4"/>
      <c r="R37" s="4"/>
      <c r="S37" s="4"/>
      <c r="T37" s="4"/>
      <c r="U37" s="4"/>
      <c r="V37" s="4"/>
      <c r="W37" s="4"/>
      <c r="X37" s="4"/>
      <c r="Y37" s="211"/>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row>
    <row r="38" spans="2:122" s="1" customFormat="1" ht="22.5" customHeight="1" x14ac:dyDescent="0.15">
      <c r="B38" s="389"/>
      <c r="C38" s="41" t="s">
        <v>309</v>
      </c>
      <c r="D38" s="216"/>
      <c r="E38" s="40">
        <v>147</v>
      </c>
      <c r="F38" s="84">
        <v>45.57823129251701</v>
      </c>
      <c r="G38" s="54">
        <v>40.816326530612244</v>
      </c>
      <c r="H38" s="163">
        <v>13.605442176870749</v>
      </c>
      <c r="I38" s="4"/>
      <c r="J38" s="4"/>
      <c r="L38" s="389"/>
      <c r="M38" s="41" t="s">
        <v>309</v>
      </c>
      <c r="N38" s="216"/>
      <c r="O38" s="40">
        <f t="shared" si="0"/>
        <v>147</v>
      </c>
      <c r="P38" s="213"/>
      <c r="Q38" s="118"/>
      <c r="R38" s="118"/>
      <c r="S38" s="118"/>
      <c r="T38" s="118"/>
      <c r="U38" s="118"/>
      <c r="V38" s="118"/>
      <c r="W38" s="118"/>
      <c r="X38" s="118"/>
      <c r="Y38" s="21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row>
    <row r="39" spans="2:122" ht="22.5" customHeight="1" x14ac:dyDescent="0.15"/>
    <row r="40" spans="2:122" ht="22.5" customHeight="1" x14ac:dyDescent="0.15">
      <c r="D40" s="130" t="str">
        <f>F28</f>
        <v>仕事をする上での指針となっている</v>
      </c>
      <c r="E40" s="130" t="str">
        <f t="shared" ref="E40:F40" si="1">G28</f>
        <v>仕事をする上での指針となっていない</v>
      </c>
      <c r="F40" s="130" t="str">
        <f t="shared" si="1"/>
        <v>企業理念を知らない</v>
      </c>
      <c r="G40" s="130" t="s">
        <v>228</v>
      </c>
      <c r="O40" s="130" t="str">
        <f>D40</f>
        <v>仕事をする上での指針となっている</v>
      </c>
      <c r="P40" s="130" t="str">
        <f t="shared" ref="P40:R40" si="2">E40</f>
        <v>仕事をする上での指針となっていない</v>
      </c>
      <c r="Q40" s="130" t="str">
        <f t="shared" si="2"/>
        <v>企業理念を知らない</v>
      </c>
      <c r="R40" s="130" t="str">
        <f t="shared" si="2"/>
        <v>ttl</v>
      </c>
    </row>
    <row r="41" spans="2:122" ht="22.5" customHeight="1" x14ac:dyDescent="0.15">
      <c r="C41" s="269" t="str">
        <f>"モチベーション高い・同程度(n=" &amp; E34 &amp; ")"</f>
        <v>モチベーション高い・同程度(n=65)</v>
      </c>
      <c r="D41" s="127">
        <f>F34</f>
        <v>56.92307692307692</v>
      </c>
      <c r="E41" s="127">
        <f t="shared" ref="E41:F42" si="3">G34</f>
        <v>33.846153846153847</v>
      </c>
      <c r="F41" s="127">
        <f t="shared" si="3"/>
        <v>9.2307692307692317</v>
      </c>
      <c r="G41" s="127">
        <f>SUM(D41:F41)</f>
        <v>100</v>
      </c>
      <c r="N41" t="str">
        <f>"男性総合職総合職総合職総合職 全体(n=" &amp; E33 &amp; ")"</f>
        <v>男性総合職総合職総合職総合職 全体(n=236)</v>
      </c>
      <c r="O41" s="131">
        <f>F33</f>
        <v>41.101694915254242</v>
      </c>
      <c r="P41" s="131">
        <f t="shared" ref="P41:Q41" si="4">G33</f>
        <v>47.881355932203391</v>
      </c>
      <c r="Q41" s="131">
        <f t="shared" si="4"/>
        <v>11.016949152542372</v>
      </c>
      <c r="R41" s="127">
        <f t="shared" ref="R41:R43" si="5">SUM(O41:Q41)</f>
        <v>100</v>
      </c>
    </row>
    <row r="42" spans="2:122" ht="22.5" customHeight="1" x14ac:dyDescent="0.15">
      <c r="C42" s="269" t="str">
        <f>"低い(n=" &amp; E35 &amp; ")"</f>
        <v>低い(n=171)</v>
      </c>
      <c r="D42" s="127">
        <f>F35</f>
        <v>35.087719298245609</v>
      </c>
      <c r="E42" s="127">
        <f t="shared" si="3"/>
        <v>53.216374269005854</v>
      </c>
      <c r="F42" s="127">
        <f t="shared" si="3"/>
        <v>11.695906432748536</v>
      </c>
      <c r="G42" s="127">
        <f t="shared" ref="G42:G44" si="6">SUM(D42:F42)</f>
        <v>100</v>
      </c>
      <c r="N42" t="str">
        <f>C41</f>
        <v>モチベーション高い・同程度(n=65)</v>
      </c>
      <c r="O42" s="127">
        <f>D41</f>
        <v>56.92307692307692</v>
      </c>
      <c r="P42" s="127">
        <f t="shared" ref="P42:Q43" si="7">E41</f>
        <v>33.846153846153847</v>
      </c>
      <c r="Q42" s="127">
        <f t="shared" si="7"/>
        <v>9.2307692307692317</v>
      </c>
      <c r="R42" s="127">
        <f t="shared" si="5"/>
        <v>100</v>
      </c>
    </row>
    <row r="43" spans="2:122" ht="22.5" customHeight="1" x14ac:dyDescent="0.15">
      <c r="C43" s="269" t="str">
        <f>"モチベーション高い・同程度(n=" &amp; E37 &amp; ")"</f>
        <v>モチベーション高い・同程度(n=112)</v>
      </c>
      <c r="D43" s="127">
        <f>F37</f>
        <v>63.392857142857139</v>
      </c>
      <c r="E43" s="127">
        <f t="shared" ref="E43:F44" si="8">G37</f>
        <v>20.535714285714285</v>
      </c>
      <c r="F43" s="127">
        <f t="shared" si="8"/>
        <v>16.071428571428573</v>
      </c>
      <c r="G43" s="127">
        <f t="shared" si="6"/>
        <v>99.999999999999986</v>
      </c>
      <c r="N43" t="str">
        <f>C42</f>
        <v>低い(n=171)</v>
      </c>
      <c r="O43" s="127">
        <f>D42</f>
        <v>35.087719298245609</v>
      </c>
      <c r="P43" s="127">
        <f t="shared" si="7"/>
        <v>53.216374269005854</v>
      </c>
      <c r="Q43" s="127">
        <f t="shared" si="7"/>
        <v>11.695906432748536</v>
      </c>
      <c r="R43" s="127">
        <f t="shared" si="5"/>
        <v>100</v>
      </c>
    </row>
    <row r="44" spans="2:122" ht="22.5" customHeight="1" x14ac:dyDescent="0.15">
      <c r="C44" s="269" t="str">
        <f>"低い(n=" &amp; E38 &amp; ")"</f>
        <v>低い(n=147)</v>
      </c>
      <c r="D44" s="127">
        <f>F38</f>
        <v>45.57823129251701</v>
      </c>
      <c r="E44" s="127">
        <f t="shared" si="8"/>
        <v>40.816326530612244</v>
      </c>
      <c r="F44" s="127">
        <f t="shared" si="8"/>
        <v>13.605442176870749</v>
      </c>
      <c r="G44" s="127">
        <f t="shared" si="6"/>
        <v>100</v>
      </c>
    </row>
    <row r="45" spans="2:122" ht="22.5" customHeight="1" x14ac:dyDescent="0.15">
      <c r="N45" t="str">
        <f>"女性総合職総合職総合職 全体(n=" &amp; E36 &amp; ")"</f>
        <v>女性総合職総合職総合職 全体(n=259)</v>
      </c>
      <c r="O45" s="131">
        <f>F36</f>
        <v>53.281853281853287</v>
      </c>
      <c r="P45" s="131">
        <f>G36</f>
        <v>32.046332046332047</v>
      </c>
      <c r="Q45" s="131">
        <f>H36</f>
        <v>14.671814671814673</v>
      </c>
      <c r="R45" s="127">
        <f>SUM(O45:Q45)</f>
        <v>100</v>
      </c>
    </row>
    <row r="46" spans="2:122" ht="22.5" customHeight="1" x14ac:dyDescent="0.15">
      <c r="N46" t="str">
        <f t="shared" ref="N46:Q47" si="9">C43</f>
        <v>モチベーション高い・同程度(n=112)</v>
      </c>
      <c r="O46" s="127">
        <f t="shared" si="9"/>
        <v>63.392857142857139</v>
      </c>
      <c r="P46" s="127">
        <f t="shared" si="9"/>
        <v>20.535714285714285</v>
      </c>
      <c r="Q46" s="127">
        <f t="shared" si="9"/>
        <v>16.071428571428573</v>
      </c>
      <c r="R46" s="127">
        <f>SUM(O46:Q46)</f>
        <v>99.999999999999986</v>
      </c>
    </row>
    <row r="47" spans="2:122" ht="22.5" customHeight="1" x14ac:dyDescent="0.15">
      <c r="N47" t="str">
        <f t="shared" si="9"/>
        <v>低い(n=147)</v>
      </c>
      <c r="O47" s="127">
        <f t="shared" si="9"/>
        <v>45.57823129251701</v>
      </c>
      <c r="P47" s="127">
        <f t="shared" si="9"/>
        <v>40.816326530612244</v>
      </c>
      <c r="Q47" s="127">
        <f t="shared" si="9"/>
        <v>13.605442176870749</v>
      </c>
      <c r="R47" s="127">
        <f>SUM(O47:Q47)</f>
        <v>100</v>
      </c>
    </row>
    <row r="48" spans="2:122" ht="22.5" customHeight="1" x14ac:dyDescent="0.15"/>
    <row r="49" ht="22.5" customHeight="1" x14ac:dyDescent="0.15"/>
    <row r="50" ht="22.5" customHeight="1" x14ac:dyDescent="0.15"/>
    <row r="51" ht="22.5" customHeight="1" x14ac:dyDescent="0.15"/>
  </sheetData>
  <mergeCells count="13">
    <mergeCell ref="B33:D33"/>
    <mergeCell ref="L33:N33"/>
    <mergeCell ref="B28:D29"/>
    <mergeCell ref="B30:D30"/>
    <mergeCell ref="L30:N30"/>
    <mergeCell ref="B31:B32"/>
    <mergeCell ref="L31:L32"/>
    <mergeCell ref="B34:B35"/>
    <mergeCell ref="L34:L35"/>
    <mergeCell ref="B36:D36"/>
    <mergeCell ref="L36:N36"/>
    <mergeCell ref="B37:B38"/>
    <mergeCell ref="L37:L38"/>
  </mergeCells>
  <phoneticPr fontId="7"/>
  <conditionalFormatting sqref="Y28:AD28 C31:C32 F28:J28">
    <cfRule type="cellIs" dxfId="117" priority="2" stopIfTrue="1" operator="equal">
      <formula>"."</formula>
    </cfRule>
  </conditionalFormatting>
  <conditionalFormatting sqref="M31:M32">
    <cfRule type="cellIs" dxfId="116"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R51"/>
  <sheetViews>
    <sheetView showGridLines="0" topLeftCell="A26" zoomScale="80" workbookViewId="0">
      <selection activeCell="M32" sqref="M32"/>
    </sheetView>
  </sheetViews>
  <sheetFormatPr defaultColWidth="5.25" defaultRowHeight="13.5" x14ac:dyDescent="0.15"/>
  <cols>
    <col min="1" max="2" width="7" customWidth="1"/>
    <col min="3" max="3" width="25.625" customWidth="1"/>
    <col min="4" max="4" width="4.625" customWidth="1"/>
    <col min="5" max="5" width="5.375" customWidth="1"/>
    <col min="6" max="10" width="6.75" customWidth="1"/>
    <col min="11" max="11" width="3.375" customWidth="1"/>
    <col min="12" max="12" width="7" customWidth="1"/>
    <col min="13" max="13" width="25.625" customWidth="1"/>
    <col min="14" max="14" width="4.625" customWidth="1"/>
    <col min="15" max="15" width="5.375" customWidth="1"/>
    <col min="16" max="24" width="5.25" customWidth="1"/>
    <col min="25" max="31" width="5.375" customWidth="1"/>
    <col min="32" max="122" width="5.25" customWidth="1"/>
  </cols>
  <sheetData>
    <row r="1" spans="2:122" s="1" customFormat="1" ht="21.75" customHeight="1" x14ac:dyDescent="0.15">
      <c r="B1" s="15"/>
      <c r="C1" s="16"/>
      <c r="D1" s="2"/>
      <c r="E1" s="13"/>
      <c r="F1" s="4"/>
      <c r="G1" s="4"/>
      <c r="H1" s="4"/>
      <c r="I1" s="4"/>
      <c r="J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row>
    <row r="2" spans="2:122" s="1" customFormat="1" ht="15" customHeight="1" x14ac:dyDescent="0.15">
      <c r="B2" s="15"/>
      <c r="C2" s="16"/>
      <c r="D2" s="2"/>
      <c r="E2" s="13"/>
      <c r="F2" s="4"/>
      <c r="G2" s="4"/>
      <c r="H2" s="4"/>
      <c r="I2" s="4"/>
      <c r="J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row>
    <row r="3" spans="2:122" s="1" customFormat="1" ht="15" customHeight="1" x14ac:dyDescent="0.15">
      <c r="B3" s="15"/>
      <c r="C3" s="16"/>
      <c r="D3" s="2"/>
      <c r="E3" s="13"/>
      <c r="F3" s="4"/>
      <c r="G3" s="4"/>
      <c r="H3" s="4"/>
      <c r="I3" s="4"/>
      <c r="J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row>
    <row r="4" spans="2:122" s="1" customFormat="1" ht="15" customHeight="1" x14ac:dyDescent="0.15">
      <c r="B4" s="15"/>
      <c r="C4" s="16"/>
      <c r="D4" s="2"/>
      <c r="E4" s="13"/>
      <c r="F4" s="4"/>
      <c r="G4" s="4"/>
      <c r="H4" s="4"/>
      <c r="I4" s="4"/>
      <c r="J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row>
    <row r="5" spans="2:122" s="1" customFormat="1" ht="15" customHeight="1" x14ac:dyDescent="0.15">
      <c r="B5" s="15"/>
      <c r="C5" s="16"/>
      <c r="D5" s="2"/>
      <c r="E5" s="13"/>
      <c r="F5" s="4"/>
      <c r="G5" s="4"/>
      <c r="H5" s="4"/>
      <c r="I5" s="4"/>
      <c r="J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row>
    <row r="6" spans="2:122" s="1" customFormat="1" ht="15" customHeight="1" x14ac:dyDescent="0.15">
      <c r="B6" s="15"/>
      <c r="C6" s="16"/>
      <c r="D6" s="2"/>
      <c r="E6" s="13"/>
      <c r="F6" s="4"/>
      <c r="G6" s="4"/>
      <c r="H6" s="4"/>
      <c r="I6" s="4"/>
      <c r="J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row>
    <row r="7" spans="2:122" s="1" customFormat="1" ht="15" customHeight="1" x14ac:dyDescent="0.15">
      <c r="B7" s="15"/>
      <c r="C7" s="16"/>
      <c r="D7" s="2"/>
      <c r="E7" s="13"/>
      <c r="F7" s="4"/>
      <c r="G7" s="4"/>
      <c r="H7" s="4"/>
      <c r="I7" s="4"/>
      <c r="J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row>
    <row r="8" spans="2:122" s="1" customFormat="1" ht="15" hidden="1" customHeight="1" x14ac:dyDescent="0.15">
      <c r="B8" s="15"/>
      <c r="C8" s="16"/>
      <c r="D8" s="2"/>
      <c r="E8" s="13"/>
      <c r="F8" s="4"/>
      <c r="G8" s="4"/>
      <c r="H8" s="4"/>
      <c r="I8" s="4"/>
      <c r="J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row>
    <row r="9" spans="2:122" s="1" customFormat="1" ht="15" hidden="1" customHeight="1" x14ac:dyDescent="0.15">
      <c r="B9" s="15"/>
      <c r="C9" s="16"/>
      <c r="D9" s="2"/>
      <c r="E9" s="13"/>
      <c r="F9" s="4"/>
      <c r="G9" s="4"/>
      <c r="H9" s="4"/>
      <c r="I9" s="4"/>
      <c r="J9" s="4"/>
      <c r="K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row>
    <row r="10" spans="2:122" s="1" customFormat="1" ht="15" hidden="1" customHeight="1" x14ac:dyDescent="0.15">
      <c r="B10" s="15"/>
      <c r="C10" s="16"/>
      <c r="D10" s="5"/>
      <c r="E10" s="12"/>
      <c r="F10" s="4"/>
      <c r="G10" s="4"/>
      <c r="H10" s="4"/>
      <c r="I10" s="4"/>
      <c r="J10" s="4"/>
      <c r="K10" s="3"/>
      <c r="O10" s="4"/>
      <c r="P10" s="4"/>
      <c r="Q10" s="4"/>
      <c r="R10" s="4"/>
      <c r="S10" s="4"/>
      <c r="T10" s="4"/>
      <c r="U10" s="4"/>
      <c r="V10" s="4"/>
      <c r="W10" s="4"/>
      <c r="X10" s="3"/>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row>
    <row r="11" spans="2:122" s="1" customFormat="1" ht="15" hidden="1" customHeight="1" x14ac:dyDescent="0.15">
      <c r="B11" s="15"/>
      <c r="C11" s="16"/>
      <c r="D11" s="5"/>
      <c r="E11" s="12"/>
      <c r="F11" s="4"/>
      <c r="G11" s="4"/>
      <c r="H11" s="4"/>
      <c r="I11" s="4"/>
      <c r="J11" s="4"/>
      <c r="K11" s="6"/>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row>
    <row r="12" spans="2:122" s="1" customFormat="1" ht="15" hidden="1" customHeight="1" x14ac:dyDescent="0.15">
      <c r="B12" s="15"/>
      <c r="C12" s="16"/>
      <c r="D12" s="5"/>
      <c r="E12" s="12"/>
      <c r="F12" s="4"/>
      <c r="G12" s="4"/>
      <c r="H12" s="4"/>
      <c r="I12" s="4"/>
      <c r="J12" s="4"/>
      <c r="K12" s="6"/>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row>
    <row r="13" spans="2:122" s="1" customFormat="1" ht="15" hidden="1" customHeight="1" x14ac:dyDescent="0.15">
      <c r="B13" s="15"/>
      <c r="C13" s="16"/>
      <c r="D13" s="5"/>
      <c r="E13" s="12"/>
      <c r="F13" s="4"/>
      <c r="G13" s="4"/>
      <c r="H13" s="4"/>
      <c r="I13" s="4"/>
      <c r="J13" s="4"/>
      <c r="K13" s="6"/>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row>
    <row r="14" spans="2:122" s="1" customFormat="1" ht="15" customHeight="1" x14ac:dyDescent="0.15">
      <c r="B14" s="15"/>
      <c r="C14" s="16"/>
      <c r="D14" s="5"/>
      <c r="E14" s="12"/>
      <c r="F14" s="4"/>
      <c r="G14" s="4"/>
      <c r="H14" s="4"/>
      <c r="I14" s="4"/>
      <c r="J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row>
    <row r="15" spans="2:122" s="1" customFormat="1" ht="15" customHeight="1" x14ac:dyDescent="0.15">
      <c r="B15" s="15"/>
      <c r="C15" s="16"/>
      <c r="D15" s="5"/>
      <c r="E15" s="12"/>
      <c r="F15" s="4"/>
      <c r="G15" s="4"/>
      <c r="H15" s="4"/>
      <c r="I15" s="4"/>
      <c r="J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row>
    <row r="16" spans="2:122" s="1" customFormat="1" ht="15" customHeight="1" x14ac:dyDescent="0.15">
      <c r="B16" s="15"/>
      <c r="C16" s="16"/>
      <c r="D16" s="5"/>
      <c r="E16" s="12"/>
      <c r="F16" s="4"/>
      <c r="G16" s="4"/>
      <c r="H16" s="4"/>
      <c r="I16" s="4"/>
      <c r="J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row>
    <row r="17" spans="2:122" s="1" customFormat="1" ht="15" customHeight="1" x14ac:dyDescent="0.15">
      <c r="B17" s="15"/>
      <c r="C17" s="16"/>
      <c r="D17" s="5"/>
      <c r="E17" s="12"/>
      <c r="F17" s="4"/>
      <c r="G17" s="4"/>
      <c r="H17" s="4"/>
      <c r="I17" s="4"/>
      <c r="J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row>
    <row r="18" spans="2:122" s="1" customFormat="1" ht="15" customHeight="1" x14ac:dyDescent="0.15">
      <c r="B18" s="15"/>
      <c r="C18" s="16"/>
      <c r="D18" s="5"/>
      <c r="E18" s="12"/>
      <c r="F18" s="4"/>
      <c r="G18" s="4"/>
      <c r="H18" s="4"/>
      <c r="I18" s="4"/>
      <c r="J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row>
    <row r="19" spans="2:122" s="1" customFormat="1" ht="15" customHeight="1" x14ac:dyDescent="0.15">
      <c r="B19" s="15"/>
      <c r="C19" s="16"/>
      <c r="D19" s="5"/>
      <c r="E19" s="12"/>
      <c r="F19" s="4"/>
      <c r="G19" s="4"/>
      <c r="H19" s="4"/>
      <c r="I19" s="4"/>
      <c r="J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row>
    <row r="20" spans="2:122" s="1" customFormat="1" ht="15" customHeight="1" x14ac:dyDescent="0.15">
      <c r="B20" s="15"/>
      <c r="C20" s="16"/>
      <c r="D20" s="5"/>
      <c r="E20" s="12"/>
      <c r="F20" s="4"/>
      <c r="G20" s="4"/>
      <c r="H20" s="4"/>
      <c r="I20" s="4"/>
      <c r="J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row>
    <row r="21" spans="2:122" s="1" customFormat="1" ht="15" customHeight="1" x14ac:dyDescent="0.15">
      <c r="B21" s="15"/>
      <c r="C21" s="16"/>
      <c r="D21" s="5"/>
      <c r="E21" s="12"/>
      <c r="F21" s="4"/>
      <c r="G21" s="4"/>
      <c r="H21" s="4"/>
      <c r="I21" s="4"/>
      <c r="J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row>
    <row r="22" spans="2:122" s="1" customFormat="1" ht="15" customHeight="1" x14ac:dyDescent="0.15">
      <c r="B22" s="15"/>
      <c r="C22" s="16"/>
      <c r="D22" s="5"/>
      <c r="E22" s="12"/>
      <c r="F22" s="4"/>
      <c r="G22" s="4"/>
      <c r="H22" s="4"/>
      <c r="I22" s="4"/>
      <c r="J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row>
    <row r="23" spans="2:122" s="1" customFormat="1" ht="15" customHeight="1" x14ac:dyDescent="0.15">
      <c r="B23" s="15"/>
      <c r="C23" s="16"/>
      <c r="D23" s="5"/>
      <c r="E23" s="12"/>
      <c r="F23" s="4"/>
      <c r="G23" s="4"/>
      <c r="H23" s="4"/>
      <c r="I23" s="4"/>
      <c r="J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row>
    <row r="24" spans="2:122" s="1" customFormat="1" ht="15" customHeight="1" x14ac:dyDescent="0.15">
      <c r="B24" s="15"/>
      <c r="C24" s="16"/>
      <c r="D24" s="5"/>
      <c r="E24" s="12"/>
      <c r="F24" s="4"/>
      <c r="G24" s="4"/>
      <c r="H24" s="4"/>
      <c r="I24" s="4"/>
      <c r="J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row>
    <row r="25" spans="2:122" s="1" customFormat="1" ht="15" customHeight="1" x14ac:dyDescent="0.15">
      <c r="B25" s="15"/>
      <c r="C25" s="16"/>
      <c r="D25" s="5"/>
      <c r="E25" s="12"/>
      <c r="F25" s="4"/>
      <c r="G25" s="4"/>
      <c r="H25" s="4"/>
      <c r="I25" s="4"/>
      <c r="J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row>
    <row r="26" spans="2:122" s="1" customFormat="1" ht="15" customHeight="1" x14ac:dyDescent="0.15">
      <c r="B26" s="15"/>
      <c r="C26" s="16"/>
      <c r="D26" s="5"/>
      <c r="E26" s="12"/>
      <c r="F26" s="4"/>
      <c r="G26" s="4"/>
      <c r="H26" s="4"/>
      <c r="I26" s="4"/>
      <c r="J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row>
    <row r="27" spans="2:122" s="1" customFormat="1" ht="15" customHeight="1" x14ac:dyDescent="0.15">
      <c r="B27" s="20"/>
      <c r="C27" s="20"/>
      <c r="D27" s="45"/>
      <c r="E27" s="34"/>
      <c r="F27" s="10"/>
      <c r="G27" s="10"/>
      <c r="H27" s="10"/>
      <c r="I27" s="4"/>
      <c r="J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row>
    <row r="28" spans="2:122" s="4" customFormat="1" ht="129.94999999999999" customHeight="1" x14ac:dyDescent="0.15">
      <c r="B28" s="20"/>
      <c r="C28" s="20"/>
      <c r="D28" s="45"/>
      <c r="E28" s="21"/>
      <c r="F28" s="22" t="s">
        <v>71</v>
      </c>
      <c r="G28" s="23" t="s">
        <v>72</v>
      </c>
      <c r="H28" s="24" t="s">
        <v>73</v>
      </c>
      <c r="I28" s="17"/>
      <c r="J28" s="17"/>
      <c r="K28" s="1"/>
      <c r="L28" s="9"/>
      <c r="M28" s="9"/>
      <c r="N28" s="9"/>
      <c r="Y28" s="17"/>
      <c r="Z28" s="17"/>
      <c r="AA28" s="17"/>
      <c r="AB28" s="17"/>
      <c r="AC28" s="17"/>
      <c r="AD28" s="17"/>
    </row>
    <row r="29" spans="2:122" s="3" customFormat="1" ht="20.100000000000001" customHeight="1" x14ac:dyDescent="0.15">
      <c r="B29" s="20"/>
      <c r="C29" s="20"/>
      <c r="D29" s="45"/>
      <c r="E29" s="11" t="s">
        <v>0</v>
      </c>
      <c r="F29" s="25"/>
      <c r="G29" s="26"/>
      <c r="H29" s="27"/>
      <c r="I29" s="18"/>
      <c r="J29" s="18"/>
      <c r="K29" s="1"/>
      <c r="O29" s="113" t="s">
        <v>0</v>
      </c>
      <c r="W29" s="12"/>
      <c r="X29" s="4"/>
      <c r="Y29" s="14" t="s">
        <v>1</v>
      </c>
      <c r="Z29" s="18"/>
      <c r="AA29" s="18"/>
      <c r="AB29" s="18"/>
      <c r="AC29" s="18"/>
      <c r="AD29" s="18"/>
    </row>
    <row r="30" spans="2:122" s="1" customFormat="1" ht="22.5" customHeight="1" x14ac:dyDescent="0.15">
      <c r="B30" s="386" t="s">
        <v>2</v>
      </c>
      <c r="C30" s="387"/>
      <c r="D30" s="387"/>
      <c r="E30" s="38">
        <v>495</v>
      </c>
      <c r="F30" s="35">
        <v>47.474747474747474</v>
      </c>
      <c r="G30" s="32">
        <v>39.595959595959599</v>
      </c>
      <c r="H30" s="33">
        <v>12.929292929292929</v>
      </c>
      <c r="I30" s="19"/>
      <c r="J30" s="19"/>
      <c r="L30" s="386" t="s">
        <v>2</v>
      </c>
      <c r="M30" s="387"/>
      <c r="N30" s="387"/>
      <c r="O30" s="38">
        <f t="shared" ref="O30:O32" si="0">IF(LEN(E30)=0,"",E30)</f>
        <v>495</v>
      </c>
      <c r="P30" s="120"/>
      <c r="Q30" s="121"/>
      <c r="R30" s="121"/>
      <c r="S30" s="121"/>
      <c r="T30" s="121"/>
      <c r="U30" s="121"/>
      <c r="V30" s="121"/>
      <c r="W30" s="121"/>
      <c r="X30" s="122"/>
      <c r="Y30" s="123"/>
      <c r="Z30" s="8"/>
      <c r="AA30" s="8"/>
      <c r="AB30" s="8"/>
      <c r="AC30" s="8"/>
      <c r="AD30" s="8"/>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row>
    <row r="31" spans="2:122" s="1" customFormat="1" ht="22.5" customHeight="1" x14ac:dyDescent="0.15">
      <c r="B31" s="388" t="s">
        <v>3</v>
      </c>
      <c r="C31" s="42" t="s">
        <v>375</v>
      </c>
      <c r="D31" s="43"/>
      <c r="E31" s="39">
        <v>236</v>
      </c>
      <c r="F31" s="98">
        <v>41.101694915254242</v>
      </c>
      <c r="G31" s="55">
        <v>47.881355932203391</v>
      </c>
      <c r="H31" s="29">
        <v>11.016949152542372</v>
      </c>
      <c r="I31" s="19"/>
      <c r="J31" s="19"/>
      <c r="K31" s="4"/>
      <c r="L31" s="388" t="s">
        <v>3</v>
      </c>
      <c r="M31" s="42" t="s">
        <v>375</v>
      </c>
      <c r="N31" s="43"/>
      <c r="O31" s="39">
        <f t="shared" si="0"/>
        <v>236</v>
      </c>
      <c r="P31" s="114"/>
      <c r="Q31" s="7"/>
      <c r="R31" s="7"/>
      <c r="S31" s="7"/>
      <c r="T31" s="7"/>
      <c r="U31" s="7"/>
      <c r="V31" s="7"/>
      <c r="W31" s="7"/>
      <c r="X31" s="4"/>
      <c r="Y31" s="115"/>
      <c r="Z31" s="8"/>
      <c r="AA31" s="8"/>
      <c r="AB31" s="8"/>
      <c r="AC31" s="8"/>
      <c r="AD31" s="8"/>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row>
    <row r="32" spans="2:122" s="1" customFormat="1" ht="22.5" customHeight="1" x14ac:dyDescent="0.15">
      <c r="B32" s="389"/>
      <c r="C32" s="41" t="s">
        <v>379</v>
      </c>
      <c r="D32" s="44"/>
      <c r="E32" s="40">
        <v>259</v>
      </c>
      <c r="F32" s="91">
        <v>53.281853281853287</v>
      </c>
      <c r="G32" s="60">
        <v>32.046332046332047</v>
      </c>
      <c r="H32" s="31">
        <v>14.671814671814673</v>
      </c>
      <c r="I32" s="19"/>
      <c r="J32" s="19"/>
      <c r="K32" s="4"/>
      <c r="L32" s="389"/>
      <c r="M32" s="41" t="s">
        <v>379</v>
      </c>
      <c r="N32" s="44"/>
      <c r="O32" s="40">
        <f t="shared" si="0"/>
        <v>259</v>
      </c>
      <c r="P32" s="116"/>
      <c r="Q32" s="117"/>
      <c r="R32" s="117"/>
      <c r="S32" s="117"/>
      <c r="T32" s="117"/>
      <c r="U32" s="117"/>
      <c r="V32" s="117"/>
      <c r="W32" s="117"/>
      <c r="X32" s="118"/>
      <c r="Y32" s="119"/>
      <c r="Z32" s="8"/>
      <c r="AA32" s="8"/>
      <c r="AB32" s="8"/>
      <c r="AC32" s="8"/>
      <c r="AD32" s="8"/>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row>
    <row r="33" ht="22.5" customHeight="1" x14ac:dyDescent="0.15"/>
    <row r="34" ht="22.5" customHeight="1" x14ac:dyDescent="0.15"/>
    <row r="35" ht="22.5" customHeight="1" x14ac:dyDescent="0.15"/>
    <row r="36" ht="22.5" customHeight="1" x14ac:dyDescent="0.15"/>
    <row r="37" ht="22.5" customHeight="1" x14ac:dyDescent="0.15"/>
    <row r="38" ht="22.5" customHeight="1" x14ac:dyDescent="0.15"/>
    <row r="39" ht="22.5" customHeight="1" x14ac:dyDescent="0.15"/>
    <row r="40" ht="22.5" customHeight="1" x14ac:dyDescent="0.15"/>
    <row r="41" ht="22.5" customHeight="1" x14ac:dyDescent="0.15"/>
    <row r="42" ht="22.5" customHeight="1" x14ac:dyDescent="0.15"/>
    <row r="43" ht="22.5" customHeight="1" x14ac:dyDescent="0.15"/>
    <row r="44" ht="22.5" customHeight="1" x14ac:dyDescent="0.15"/>
    <row r="45" ht="22.5" customHeight="1" x14ac:dyDescent="0.15"/>
    <row r="46" ht="22.5" customHeight="1" x14ac:dyDescent="0.15"/>
    <row r="47" ht="22.5" customHeight="1" x14ac:dyDescent="0.15"/>
    <row r="48" ht="22.5" customHeight="1" x14ac:dyDescent="0.15"/>
    <row r="49" ht="22.5" customHeight="1" x14ac:dyDescent="0.15"/>
    <row r="50" ht="22.5" customHeight="1" x14ac:dyDescent="0.15"/>
    <row r="51" ht="22.5" customHeight="1" x14ac:dyDescent="0.15"/>
  </sheetData>
  <mergeCells count="4">
    <mergeCell ref="B30:D30"/>
    <mergeCell ref="B31:B32"/>
    <mergeCell ref="L30:N30"/>
    <mergeCell ref="L31:L32"/>
  </mergeCells>
  <phoneticPr fontId="7"/>
  <conditionalFormatting sqref="Y28:AD28 C31:C32 F28:J28">
    <cfRule type="cellIs" dxfId="115" priority="2" stopIfTrue="1" operator="equal">
      <formula>"."</formula>
    </cfRule>
  </conditionalFormatting>
  <conditionalFormatting sqref="M31:M32">
    <cfRule type="cellIs" dxfId="114"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B1:DQ51"/>
  <sheetViews>
    <sheetView showGridLines="0" topLeftCell="A29" zoomScale="80" workbookViewId="0">
      <selection activeCell="L46" sqref="L46"/>
    </sheetView>
  </sheetViews>
  <sheetFormatPr defaultColWidth="5.25" defaultRowHeight="13.5" x14ac:dyDescent="0.15"/>
  <cols>
    <col min="1" max="2" width="7" customWidth="1"/>
    <col min="3" max="3" width="25.625" customWidth="1"/>
    <col min="4" max="4" width="4.625" customWidth="1"/>
    <col min="5" max="5" width="5.375" customWidth="1"/>
    <col min="6" max="9" width="6.75" customWidth="1"/>
    <col min="10" max="10" width="3.375" customWidth="1"/>
    <col min="11" max="11" width="7" customWidth="1"/>
    <col min="12" max="12" width="25.625" customWidth="1"/>
    <col min="13" max="13" width="4.625" customWidth="1"/>
    <col min="14" max="14" width="5.375" customWidth="1"/>
    <col min="15" max="23" width="5.25" customWidth="1"/>
    <col min="24" max="30" width="5.375" customWidth="1"/>
    <col min="31" max="121" width="5.25" customWidth="1"/>
  </cols>
  <sheetData>
    <row r="1" spans="2:121" s="1" customFormat="1" ht="21.75" customHeight="1" x14ac:dyDescent="0.15">
      <c r="B1" s="15"/>
      <c r="C1" s="16"/>
      <c r="D1" s="2"/>
      <c r="E1" s="13"/>
      <c r="F1" s="4"/>
      <c r="G1" s="4"/>
      <c r="H1" s="4"/>
      <c r="I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row>
    <row r="2" spans="2:121" s="1" customFormat="1" ht="15" customHeight="1" x14ac:dyDescent="0.15">
      <c r="B2" s="15"/>
      <c r="C2" s="16"/>
      <c r="D2" s="2"/>
      <c r="E2" s="13"/>
      <c r="F2" s="4"/>
      <c r="G2" s="4"/>
      <c r="H2" s="4"/>
      <c r="I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row>
    <row r="3" spans="2:121" s="1" customFormat="1" ht="15" customHeight="1" x14ac:dyDescent="0.15">
      <c r="B3" s="15"/>
      <c r="C3" s="16"/>
      <c r="D3" s="2"/>
      <c r="E3" s="13"/>
      <c r="F3" s="4"/>
      <c r="G3" s="4"/>
      <c r="H3" s="4"/>
      <c r="I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row>
    <row r="4" spans="2:121" s="1" customFormat="1" ht="15" customHeight="1" x14ac:dyDescent="0.15">
      <c r="B4" s="15"/>
      <c r="C4" s="16"/>
      <c r="D4" s="2"/>
      <c r="E4" s="13"/>
      <c r="F4" s="4"/>
      <c r="G4" s="4"/>
      <c r="H4" s="4"/>
      <c r="I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row>
    <row r="5" spans="2:121" s="1" customFormat="1" ht="15" customHeight="1" x14ac:dyDescent="0.15">
      <c r="B5" s="15"/>
      <c r="C5" s="16"/>
      <c r="D5" s="2"/>
      <c r="E5" s="13"/>
      <c r="F5" s="4"/>
      <c r="G5" s="4"/>
      <c r="H5" s="4"/>
      <c r="I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row>
    <row r="6" spans="2:121" s="1" customFormat="1" ht="15" customHeight="1" x14ac:dyDescent="0.15">
      <c r="B6" s="15"/>
      <c r="C6" s="16"/>
      <c r="D6" s="2"/>
      <c r="E6" s="13"/>
      <c r="F6" s="4"/>
      <c r="G6" s="4"/>
      <c r="H6" s="4"/>
      <c r="I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row>
    <row r="7" spans="2:121" s="1" customFormat="1" ht="15" customHeight="1" x14ac:dyDescent="0.15">
      <c r="B7" s="15"/>
      <c r="C7" s="16"/>
      <c r="D7" s="2"/>
      <c r="E7" s="13"/>
      <c r="F7" s="4"/>
      <c r="G7" s="4"/>
      <c r="H7" s="4"/>
      <c r="I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row>
    <row r="8" spans="2:121" s="1" customFormat="1" ht="15" hidden="1" customHeight="1" x14ac:dyDescent="0.15">
      <c r="B8" s="15"/>
      <c r="C8" s="16"/>
      <c r="D8" s="2"/>
      <c r="E8" s="13"/>
      <c r="F8" s="4"/>
      <c r="G8" s="4"/>
      <c r="H8" s="4"/>
      <c r="I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row>
    <row r="9" spans="2:121" s="1" customFormat="1" ht="15" hidden="1" customHeight="1" x14ac:dyDescent="0.15">
      <c r="B9" s="15"/>
      <c r="C9" s="16"/>
      <c r="D9" s="2"/>
      <c r="E9" s="13"/>
      <c r="F9" s="4"/>
      <c r="G9" s="4"/>
      <c r="H9" s="4"/>
      <c r="I9" s="4"/>
      <c r="J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row>
    <row r="10" spans="2:121" s="1" customFormat="1" ht="15" hidden="1" customHeight="1" x14ac:dyDescent="0.15">
      <c r="B10" s="15"/>
      <c r="C10" s="16"/>
      <c r="D10" s="5"/>
      <c r="E10" s="12"/>
      <c r="F10" s="4"/>
      <c r="G10" s="4"/>
      <c r="H10" s="4"/>
      <c r="I10" s="4"/>
      <c r="J10" s="3"/>
      <c r="N10" s="4"/>
      <c r="O10" s="4"/>
      <c r="P10" s="4"/>
      <c r="Q10" s="4"/>
      <c r="R10" s="4"/>
      <c r="S10" s="4"/>
      <c r="T10" s="4"/>
      <c r="U10" s="4"/>
      <c r="V10" s="4"/>
      <c r="W10" s="3"/>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row>
    <row r="11" spans="2:121" s="1" customFormat="1" ht="15" hidden="1" customHeight="1" x14ac:dyDescent="0.15">
      <c r="B11" s="15"/>
      <c r="C11" s="16"/>
      <c r="D11" s="5"/>
      <c r="E11" s="12"/>
      <c r="F11" s="4"/>
      <c r="G11" s="4"/>
      <c r="H11" s="4"/>
      <c r="I11" s="4"/>
      <c r="J11" s="6"/>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row>
    <row r="12" spans="2:121" s="1" customFormat="1" ht="15" hidden="1" customHeight="1" x14ac:dyDescent="0.15">
      <c r="B12" s="15"/>
      <c r="C12" s="16"/>
      <c r="D12" s="5"/>
      <c r="E12" s="12"/>
      <c r="F12" s="4"/>
      <c r="G12" s="4"/>
      <c r="H12" s="4"/>
      <c r="I12" s="4"/>
      <c r="J12" s="6"/>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row>
    <row r="13" spans="2:121" s="1" customFormat="1" ht="15" hidden="1" customHeight="1" x14ac:dyDescent="0.15">
      <c r="B13" s="15"/>
      <c r="C13" s="16"/>
      <c r="D13" s="5"/>
      <c r="E13" s="12"/>
      <c r="F13" s="4"/>
      <c r="G13" s="4"/>
      <c r="H13" s="4"/>
      <c r="I13" s="4"/>
      <c r="J13" s="6"/>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row>
    <row r="14" spans="2:121" s="1" customFormat="1" ht="15" customHeight="1" x14ac:dyDescent="0.15">
      <c r="B14" s="15"/>
      <c r="C14" s="16"/>
      <c r="D14" s="5"/>
      <c r="E14" s="12"/>
      <c r="F14" s="4"/>
      <c r="G14" s="4"/>
      <c r="H14" s="4"/>
      <c r="I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row>
    <row r="15" spans="2:121" s="1" customFormat="1" ht="15" customHeight="1" x14ac:dyDescent="0.15">
      <c r="B15" s="15"/>
      <c r="C15" s="16"/>
      <c r="D15" s="5"/>
      <c r="E15" s="12"/>
      <c r="F15" s="4"/>
      <c r="G15" s="4"/>
      <c r="H15" s="4"/>
      <c r="I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row>
    <row r="16" spans="2:121" s="1" customFormat="1" ht="15" customHeight="1" x14ac:dyDescent="0.15">
      <c r="B16" s="15"/>
      <c r="C16" s="16"/>
      <c r="D16" s="5"/>
      <c r="E16" s="12"/>
      <c r="F16" s="4"/>
      <c r="G16" s="4"/>
      <c r="H16" s="4"/>
      <c r="I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row>
    <row r="17" spans="2:121" s="1" customFormat="1" ht="15" customHeight="1" x14ac:dyDescent="0.15">
      <c r="B17" s="15"/>
      <c r="C17" s="16"/>
      <c r="D17" s="5"/>
      <c r="E17" s="12"/>
      <c r="F17" s="4"/>
      <c r="G17" s="4"/>
      <c r="H17" s="4"/>
      <c r="I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row>
    <row r="18" spans="2:121" s="1" customFormat="1" ht="15" customHeight="1" x14ac:dyDescent="0.15">
      <c r="B18" s="15"/>
      <c r="C18" s="16"/>
      <c r="D18" s="5"/>
      <c r="E18" s="12"/>
      <c r="F18" s="4"/>
      <c r="G18" s="4"/>
      <c r="H18" s="4"/>
      <c r="I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row>
    <row r="19" spans="2:121" s="1" customFormat="1" ht="15" customHeight="1" x14ac:dyDescent="0.15">
      <c r="B19" s="15"/>
      <c r="C19" s="16"/>
      <c r="D19" s="5"/>
      <c r="E19" s="12"/>
      <c r="F19" s="4"/>
      <c r="G19" s="4"/>
      <c r="H19" s="4"/>
      <c r="I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row>
    <row r="20" spans="2:121" s="1" customFormat="1" ht="15" customHeight="1" x14ac:dyDescent="0.15">
      <c r="B20" s="15"/>
      <c r="C20" s="16"/>
      <c r="D20" s="5"/>
      <c r="E20" s="12"/>
      <c r="F20" s="4"/>
      <c r="G20" s="4"/>
      <c r="H20" s="4"/>
      <c r="I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row>
    <row r="21" spans="2:121" s="1" customFormat="1" ht="15" customHeight="1" x14ac:dyDescent="0.15">
      <c r="B21" s="15"/>
      <c r="C21" s="16"/>
      <c r="D21" s="5"/>
      <c r="E21" s="12"/>
      <c r="F21" s="4"/>
      <c r="G21" s="4"/>
      <c r="H21" s="4"/>
      <c r="I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row>
    <row r="22" spans="2:121" s="1" customFormat="1" ht="15" customHeight="1" x14ac:dyDescent="0.15">
      <c r="B22" s="15"/>
      <c r="C22" s="16"/>
      <c r="D22" s="5"/>
      <c r="E22" s="12"/>
      <c r="F22" s="4"/>
      <c r="G22" s="4"/>
      <c r="H22" s="4"/>
      <c r="I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row>
    <row r="23" spans="2:121" s="1" customFormat="1" ht="15" customHeight="1" x14ac:dyDescent="0.15">
      <c r="B23" s="15"/>
      <c r="C23" s="16"/>
      <c r="D23" s="5"/>
      <c r="E23" s="12"/>
      <c r="F23" s="4"/>
      <c r="G23" s="4"/>
      <c r="H23" s="4"/>
      <c r="I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row>
    <row r="24" spans="2:121" s="1" customFormat="1" ht="15" customHeight="1" x14ac:dyDescent="0.15">
      <c r="B24" s="15"/>
      <c r="C24" s="16"/>
      <c r="D24" s="5"/>
      <c r="E24" s="12"/>
      <c r="F24" s="4"/>
      <c r="G24" s="4"/>
      <c r="H24" s="4"/>
      <c r="I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row>
    <row r="25" spans="2:121" s="1" customFormat="1" ht="15" customHeight="1" x14ac:dyDescent="0.15">
      <c r="B25" s="15"/>
      <c r="C25" s="16"/>
      <c r="D25" s="5"/>
      <c r="E25" s="12"/>
      <c r="F25" s="4"/>
      <c r="G25" s="4"/>
      <c r="H25" s="4"/>
      <c r="I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row>
    <row r="26" spans="2:121" s="1" customFormat="1" ht="15" customHeight="1" x14ac:dyDescent="0.15">
      <c r="B26" s="15"/>
      <c r="C26" s="16"/>
      <c r="D26" s="5"/>
      <c r="E26" s="12"/>
      <c r="F26" s="4"/>
      <c r="G26" s="4"/>
      <c r="H26" s="4"/>
      <c r="I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row>
    <row r="27" spans="2:121" s="1" customFormat="1" ht="15" customHeight="1" x14ac:dyDescent="0.15">
      <c r="B27" s="20"/>
      <c r="C27" s="20"/>
      <c r="D27" s="45"/>
      <c r="E27" s="34"/>
      <c r="F27" s="10"/>
      <c r="G27" s="10"/>
      <c r="H27" s="4"/>
      <c r="I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row>
    <row r="28" spans="2:121" s="4" customFormat="1" ht="129.94999999999999" customHeight="1" x14ac:dyDescent="0.15">
      <c r="B28" s="20"/>
      <c r="C28" s="20"/>
      <c r="D28" s="45"/>
      <c r="E28" s="21"/>
      <c r="F28" s="22" t="s">
        <v>13</v>
      </c>
      <c r="G28" s="24" t="s">
        <v>14</v>
      </c>
      <c r="H28" s="17"/>
      <c r="I28" s="17"/>
      <c r="J28" s="1"/>
      <c r="K28" s="9"/>
      <c r="L28" s="9"/>
      <c r="M28" s="9"/>
      <c r="X28" s="17"/>
      <c r="Y28" s="17"/>
      <c r="Z28" s="17"/>
      <c r="AA28" s="17"/>
      <c r="AB28" s="17"/>
      <c r="AC28" s="17"/>
    </row>
    <row r="29" spans="2:121" s="3" customFormat="1" ht="20.100000000000001" customHeight="1" x14ac:dyDescent="0.15">
      <c r="B29" s="20"/>
      <c r="C29" s="20"/>
      <c r="D29" s="45"/>
      <c r="E29" s="11" t="s">
        <v>0</v>
      </c>
      <c r="F29" s="25"/>
      <c r="G29" s="27"/>
      <c r="H29" s="18"/>
      <c r="I29" s="18"/>
      <c r="J29" s="1"/>
      <c r="N29" s="113" t="s">
        <v>0</v>
      </c>
      <c r="V29" s="12"/>
      <c r="W29" s="4"/>
      <c r="X29" s="14" t="s">
        <v>1</v>
      </c>
      <c r="Y29" s="18"/>
      <c r="Z29" s="18"/>
      <c r="AA29" s="18"/>
      <c r="AB29" s="18"/>
      <c r="AC29" s="18"/>
    </row>
    <row r="30" spans="2:121" s="1" customFormat="1" ht="22.5" customHeight="1" x14ac:dyDescent="0.15">
      <c r="B30" s="386" t="s">
        <v>2</v>
      </c>
      <c r="C30" s="387"/>
      <c r="D30" s="387"/>
      <c r="E30" s="38">
        <v>495</v>
      </c>
      <c r="F30" s="35">
        <v>63.232323232323232</v>
      </c>
      <c r="G30" s="33">
        <v>36.767676767676768</v>
      </c>
      <c r="H30" s="19"/>
      <c r="I30" s="19"/>
      <c r="K30" s="386" t="s">
        <v>2</v>
      </c>
      <c r="L30" s="387"/>
      <c r="M30" s="387"/>
      <c r="N30" s="38">
        <f t="shared" ref="N30:N32" si="0">IF(LEN(E30)=0,"",E30)</f>
        <v>495</v>
      </c>
      <c r="O30" s="120"/>
      <c r="P30" s="121"/>
      <c r="Q30" s="121"/>
      <c r="R30" s="121"/>
      <c r="S30" s="121"/>
      <c r="T30" s="121"/>
      <c r="U30" s="121"/>
      <c r="V30" s="121"/>
      <c r="W30" s="122"/>
      <c r="X30" s="123"/>
      <c r="Y30" s="8"/>
      <c r="Z30" s="8"/>
      <c r="AA30" s="8"/>
      <c r="AB30" s="8"/>
      <c r="AC30" s="8"/>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row>
    <row r="31" spans="2:121" s="1" customFormat="1" ht="22.5" customHeight="1" x14ac:dyDescent="0.15">
      <c r="B31" s="388" t="s">
        <v>3</v>
      </c>
      <c r="C31" s="42" t="s">
        <v>375</v>
      </c>
      <c r="D31" s="43"/>
      <c r="E31" s="39">
        <v>236</v>
      </c>
      <c r="F31" s="70">
        <v>79.66101694915254</v>
      </c>
      <c r="G31" s="78">
        <v>20.33898305084746</v>
      </c>
      <c r="H31" s="19"/>
      <c r="I31" s="19"/>
      <c r="J31" s="4"/>
      <c r="K31" s="388" t="s">
        <v>3</v>
      </c>
      <c r="L31" s="42" t="s">
        <v>375</v>
      </c>
      <c r="M31" s="43"/>
      <c r="N31" s="39">
        <f t="shared" si="0"/>
        <v>236</v>
      </c>
      <c r="O31" s="114"/>
      <c r="P31" s="7"/>
      <c r="Q31" s="7"/>
      <c r="R31" s="7"/>
      <c r="S31" s="7"/>
      <c r="T31" s="7"/>
      <c r="U31" s="7"/>
      <c r="V31" s="7"/>
      <c r="W31" s="4"/>
      <c r="X31" s="115"/>
      <c r="Y31" s="8"/>
      <c r="Z31" s="8"/>
      <c r="AA31" s="8"/>
      <c r="AB31" s="8"/>
      <c r="AC31" s="8"/>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row>
    <row r="32" spans="2:121" s="1" customFormat="1" ht="22.5" customHeight="1" x14ac:dyDescent="0.15">
      <c r="B32" s="389"/>
      <c r="C32" s="41" t="s">
        <v>379</v>
      </c>
      <c r="D32" s="44"/>
      <c r="E32" s="40">
        <v>259</v>
      </c>
      <c r="F32" s="72">
        <v>48.262548262548258</v>
      </c>
      <c r="G32" s="77">
        <v>51.737451737451735</v>
      </c>
      <c r="H32" s="19"/>
      <c r="I32" s="19"/>
      <c r="J32" s="4"/>
      <c r="K32" s="389"/>
      <c r="L32" s="41" t="s">
        <v>379</v>
      </c>
      <c r="M32" s="44"/>
      <c r="N32" s="40">
        <f t="shared" si="0"/>
        <v>259</v>
      </c>
      <c r="O32" s="116"/>
      <c r="P32" s="117"/>
      <c r="Q32" s="117"/>
      <c r="R32" s="117"/>
      <c r="S32" s="117"/>
      <c r="T32" s="117"/>
      <c r="U32" s="117"/>
      <c r="V32" s="117"/>
      <c r="W32" s="118"/>
      <c r="X32" s="119"/>
      <c r="Y32" s="8"/>
      <c r="Z32" s="8"/>
      <c r="AA32" s="8"/>
      <c r="AB32" s="8"/>
      <c r="AC32" s="8"/>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row>
    <row r="33" spans="3:9" ht="22.5" customHeight="1" x14ac:dyDescent="0.15"/>
    <row r="34" spans="3:9" ht="22.5" customHeight="1" x14ac:dyDescent="0.15"/>
    <row r="35" spans="3:9" ht="22.5" customHeight="1" x14ac:dyDescent="0.15">
      <c r="D35" s="131" t="str">
        <f>F28</f>
        <v>いる</v>
      </c>
      <c r="E35" s="131" t="str">
        <f>G28</f>
        <v>いない</v>
      </c>
      <c r="F35" s="130">
        <f t="shared" ref="F35:G35" si="1">H27</f>
        <v>0</v>
      </c>
      <c r="G35" s="130">
        <f t="shared" si="1"/>
        <v>0</v>
      </c>
      <c r="H35" s="130">
        <f>J27</f>
        <v>0</v>
      </c>
      <c r="I35" s="130" t="s">
        <v>228</v>
      </c>
    </row>
    <row r="36" spans="3:9" ht="22.5" customHeight="1" x14ac:dyDescent="0.15">
      <c r="C36" t="str">
        <f>"男性総合職(n=" &amp; E31 &amp; ")"</f>
        <v>男性総合職(n=236)</v>
      </c>
      <c r="D36" s="131">
        <f>F31</f>
        <v>79.66101694915254</v>
      </c>
      <c r="E36" s="131">
        <f>G31</f>
        <v>20.33898305084746</v>
      </c>
      <c r="F36" s="131">
        <f t="shared" ref="F36:H37" si="2">H30</f>
        <v>0</v>
      </c>
      <c r="G36" s="131">
        <f t="shared" si="2"/>
        <v>0</v>
      </c>
      <c r="H36" s="131">
        <f t="shared" si="2"/>
        <v>0</v>
      </c>
      <c r="I36" s="131"/>
    </row>
    <row r="37" spans="3:9" ht="22.5" customHeight="1" x14ac:dyDescent="0.15">
      <c r="C37" t="str">
        <f>"女性総合職(n=" &amp; E32 &amp; ")"</f>
        <v>女性総合職(n=259)</v>
      </c>
      <c r="D37" s="131">
        <f>F32</f>
        <v>48.262548262548258</v>
      </c>
      <c r="E37" s="131">
        <f>G32</f>
        <v>51.737451737451735</v>
      </c>
      <c r="F37" s="131">
        <f t="shared" si="2"/>
        <v>0</v>
      </c>
      <c r="G37" s="131">
        <f t="shared" si="2"/>
        <v>0</v>
      </c>
      <c r="H37" s="131">
        <f t="shared" si="2"/>
        <v>0</v>
      </c>
      <c r="I37" s="131"/>
    </row>
    <row r="38" spans="3:9" ht="22.5" customHeight="1" x14ac:dyDescent="0.15"/>
    <row r="39" spans="3:9" ht="22.5" customHeight="1" x14ac:dyDescent="0.15"/>
    <row r="40" spans="3:9" ht="22.5" customHeight="1" x14ac:dyDescent="0.15"/>
    <row r="41" spans="3:9" ht="22.5" customHeight="1" x14ac:dyDescent="0.15"/>
    <row r="42" spans="3:9" ht="22.5" customHeight="1" x14ac:dyDescent="0.15"/>
    <row r="43" spans="3:9" ht="22.5" customHeight="1" x14ac:dyDescent="0.15"/>
    <row r="44" spans="3:9" ht="22.5" customHeight="1" x14ac:dyDescent="0.15"/>
    <row r="45" spans="3:9" ht="22.5" customHeight="1" x14ac:dyDescent="0.15"/>
    <row r="46" spans="3:9" ht="22.5" customHeight="1" x14ac:dyDescent="0.15"/>
    <row r="47" spans="3:9" ht="22.5" customHeight="1" x14ac:dyDescent="0.15"/>
    <row r="48" spans="3:9" ht="22.5" customHeight="1" x14ac:dyDescent="0.15"/>
    <row r="49" ht="22.5" customHeight="1" x14ac:dyDescent="0.15"/>
    <row r="50" ht="22.5" customHeight="1" x14ac:dyDescent="0.15"/>
    <row r="51" ht="22.5" customHeight="1" x14ac:dyDescent="0.15"/>
  </sheetData>
  <mergeCells count="4">
    <mergeCell ref="B30:D30"/>
    <mergeCell ref="B31:B32"/>
    <mergeCell ref="K30:M30"/>
    <mergeCell ref="K31:K32"/>
  </mergeCells>
  <phoneticPr fontId="7"/>
  <conditionalFormatting sqref="X28:AC28 C31:C32 F28:I28">
    <cfRule type="cellIs" dxfId="182" priority="2" stopIfTrue="1" operator="equal">
      <formula>"."</formula>
    </cfRule>
  </conditionalFormatting>
  <conditionalFormatting sqref="L31:L32">
    <cfRule type="cellIs" dxfId="181"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T51"/>
  <sheetViews>
    <sheetView topLeftCell="A29" zoomScale="95" zoomScaleNormal="95" workbookViewId="0">
      <selection activeCell="O32" sqref="O32"/>
    </sheetView>
  </sheetViews>
  <sheetFormatPr defaultColWidth="5.25" defaultRowHeight="13.5" x14ac:dyDescent="0.15"/>
  <cols>
    <col min="1" max="2" width="7" customWidth="1"/>
    <col min="3" max="3" width="25.625" customWidth="1"/>
    <col min="4" max="4" width="4.625" customWidth="1"/>
    <col min="5" max="5" width="5.375" customWidth="1"/>
    <col min="6" max="12" width="6.75" customWidth="1"/>
    <col min="13" max="13" width="3.375" customWidth="1"/>
    <col min="14" max="14" width="7" customWidth="1"/>
    <col min="15" max="15" width="25.625" customWidth="1"/>
    <col min="16" max="16" width="4.625" customWidth="1"/>
    <col min="17" max="17" width="5.375" customWidth="1"/>
    <col min="18" max="26" width="5.25" customWidth="1"/>
    <col min="27" max="33" width="5.375" customWidth="1"/>
    <col min="34" max="124" width="5.25" customWidth="1"/>
  </cols>
  <sheetData>
    <row r="1" spans="2:124" s="1" customFormat="1" ht="21.75" customHeight="1" x14ac:dyDescent="0.15">
      <c r="B1" s="15"/>
      <c r="C1" s="16"/>
      <c r="D1" s="2"/>
      <c r="E1" s="13"/>
      <c r="F1" s="4"/>
      <c r="G1" s="4"/>
      <c r="H1" s="4"/>
      <c r="I1" s="4"/>
      <c r="J1" s="4"/>
      <c r="K1" s="4"/>
      <c r="L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row>
    <row r="2" spans="2:124" s="1" customFormat="1" ht="15" customHeight="1" x14ac:dyDescent="0.15">
      <c r="B2" s="15"/>
      <c r="C2" s="16"/>
      <c r="D2" s="2"/>
      <c r="E2" s="13"/>
      <c r="F2" s="4"/>
      <c r="G2" s="4"/>
      <c r="H2" s="4"/>
      <c r="I2" s="4"/>
      <c r="J2" s="4"/>
      <c r="K2" s="4"/>
      <c r="L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row>
    <row r="3" spans="2:124" s="1" customFormat="1" ht="15" customHeight="1" x14ac:dyDescent="0.15">
      <c r="B3" s="15"/>
      <c r="C3" s="16"/>
      <c r="D3" s="2"/>
      <c r="E3" s="13"/>
      <c r="F3" s="4"/>
      <c r="G3" s="4"/>
      <c r="H3" s="4"/>
      <c r="I3" s="4"/>
      <c r="J3" s="4"/>
      <c r="K3" s="4"/>
      <c r="L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row>
    <row r="4" spans="2:124" s="1" customFormat="1" ht="15" customHeight="1" x14ac:dyDescent="0.15">
      <c r="B4" s="15"/>
      <c r="C4" s="16"/>
      <c r="D4" s="2"/>
      <c r="E4" s="13"/>
      <c r="F4" s="4"/>
      <c r="G4" s="4"/>
      <c r="H4" s="4"/>
      <c r="I4" s="4"/>
      <c r="J4" s="4"/>
      <c r="K4" s="4"/>
      <c r="L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row>
    <row r="5" spans="2:124" s="1" customFormat="1" ht="15" customHeight="1" x14ac:dyDescent="0.15">
      <c r="B5" s="15"/>
      <c r="C5" s="16"/>
      <c r="D5" s="2"/>
      <c r="E5" s="13"/>
      <c r="F5" s="4"/>
      <c r="G5" s="4"/>
      <c r="H5" s="4"/>
      <c r="I5" s="4"/>
      <c r="J5" s="4"/>
      <c r="K5" s="4"/>
      <c r="L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row>
    <row r="6" spans="2:124" s="1" customFormat="1" ht="15" customHeight="1" x14ac:dyDescent="0.15">
      <c r="B6" s="15"/>
      <c r="C6" s="16"/>
      <c r="D6" s="2"/>
      <c r="E6" s="13"/>
      <c r="F6" s="4"/>
      <c r="G6" s="4"/>
      <c r="H6" s="4"/>
      <c r="I6" s="4"/>
      <c r="J6" s="4"/>
      <c r="K6" s="4"/>
      <c r="L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row>
    <row r="7" spans="2:124" s="1" customFormat="1" ht="15" customHeight="1" x14ac:dyDescent="0.15">
      <c r="B7" s="15"/>
      <c r="C7" s="16"/>
      <c r="D7" s="2"/>
      <c r="E7" s="13"/>
      <c r="F7" s="4"/>
      <c r="G7" s="4"/>
      <c r="H7" s="4"/>
      <c r="I7" s="4"/>
      <c r="J7" s="4"/>
      <c r="K7" s="4"/>
      <c r="L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row>
    <row r="8" spans="2:124" s="1" customFormat="1" ht="15" hidden="1" customHeight="1" x14ac:dyDescent="0.15">
      <c r="B8" s="15"/>
      <c r="C8" s="16"/>
      <c r="D8" s="2"/>
      <c r="E8" s="13"/>
      <c r="F8" s="4"/>
      <c r="G8" s="4"/>
      <c r="H8" s="4"/>
      <c r="I8" s="4"/>
      <c r="J8" s="4"/>
      <c r="K8" s="4"/>
      <c r="L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row>
    <row r="9" spans="2:124" s="1" customFormat="1" ht="15" hidden="1" customHeight="1" x14ac:dyDescent="0.15">
      <c r="B9" s="15"/>
      <c r="C9" s="16"/>
      <c r="D9" s="2"/>
      <c r="E9" s="13"/>
      <c r="F9" s="4"/>
      <c r="G9" s="4"/>
      <c r="H9" s="4"/>
      <c r="I9" s="4"/>
      <c r="J9" s="4"/>
      <c r="K9" s="4"/>
      <c r="L9" s="4"/>
      <c r="M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row>
    <row r="10" spans="2:124" s="1" customFormat="1" ht="15" hidden="1" customHeight="1" x14ac:dyDescent="0.15">
      <c r="B10" s="15"/>
      <c r="C10" s="16"/>
      <c r="D10" s="5"/>
      <c r="E10" s="12"/>
      <c r="F10" s="4"/>
      <c r="G10" s="4"/>
      <c r="H10" s="4"/>
      <c r="I10" s="4"/>
      <c r="J10" s="4"/>
      <c r="K10" s="4"/>
      <c r="L10" s="4"/>
      <c r="M10" s="3"/>
      <c r="Q10" s="4"/>
      <c r="R10" s="4"/>
      <c r="S10" s="4"/>
      <c r="T10" s="4"/>
      <c r="U10" s="4"/>
      <c r="V10" s="4"/>
      <c r="W10" s="4"/>
      <c r="X10" s="4"/>
      <c r="Y10" s="4"/>
      <c r="Z10" s="3"/>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row>
    <row r="11" spans="2:124" s="1" customFormat="1" ht="15" hidden="1" customHeight="1" x14ac:dyDescent="0.15">
      <c r="B11" s="15"/>
      <c r="C11" s="16"/>
      <c r="D11" s="5"/>
      <c r="E11" s="12"/>
      <c r="F11" s="4"/>
      <c r="G11" s="4"/>
      <c r="H11" s="4"/>
      <c r="I11" s="4"/>
      <c r="J11" s="4"/>
      <c r="K11" s="4"/>
      <c r="L11" s="4"/>
      <c r="M11" s="6"/>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row>
    <row r="12" spans="2:124" s="1" customFormat="1" ht="15" hidden="1" customHeight="1" x14ac:dyDescent="0.15">
      <c r="B12" s="15"/>
      <c r="C12" s="16"/>
      <c r="D12" s="5"/>
      <c r="E12" s="12"/>
      <c r="F12" s="4"/>
      <c r="G12" s="4"/>
      <c r="H12" s="4"/>
      <c r="I12" s="4"/>
      <c r="J12" s="4"/>
      <c r="K12" s="4"/>
      <c r="L12" s="4"/>
      <c r="M12" s="6"/>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row>
    <row r="13" spans="2:124" s="1" customFormat="1" ht="15" hidden="1" customHeight="1" x14ac:dyDescent="0.15">
      <c r="B13" s="15"/>
      <c r="C13" s="16"/>
      <c r="D13" s="5"/>
      <c r="E13" s="12"/>
      <c r="F13" s="4"/>
      <c r="G13" s="4"/>
      <c r="H13" s="4"/>
      <c r="I13" s="4"/>
      <c r="J13" s="4"/>
      <c r="K13" s="4"/>
      <c r="L13" s="4"/>
      <c r="M13" s="6"/>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row>
    <row r="14" spans="2:124" s="1" customFormat="1" ht="15" customHeight="1" x14ac:dyDescent="0.15">
      <c r="B14" s="15"/>
      <c r="C14" s="16"/>
      <c r="D14" s="5"/>
      <c r="E14" s="12"/>
      <c r="F14" s="4"/>
      <c r="G14" s="4"/>
      <c r="H14" s="4"/>
      <c r="I14" s="4"/>
      <c r="J14" s="4"/>
      <c r="K14" s="4"/>
      <c r="L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row>
    <row r="15" spans="2:124" s="1" customFormat="1" ht="15" customHeight="1" x14ac:dyDescent="0.15">
      <c r="B15" s="15"/>
      <c r="C15" s="16"/>
      <c r="D15" s="5"/>
      <c r="E15" s="12"/>
      <c r="F15" s="4"/>
      <c r="G15" s="4"/>
      <c r="H15" s="4"/>
      <c r="I15" s="4"/>
      <c r="J15" s="4"/>
      <c r="K15" s="4"/>
      <c r="L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row>
    <row r="16" spans="2:124" s="1" customFormat="1" ht="15" customHeight="1" x14ac:dyDescent="0.15">
      <c r="B16" s="15"/>
      <c r="C16" s="16"/>
      <c r="D16" s="5"/>
      <c r="E16" s="12"/>
      <c r="F16" s="4"/>
      <c r="G16" s="4"/>
      <c r="H16" s="4"/>
      <c r="I16" s="4"/>
      <c r="J16" s="4"/>
      <c r="K16" s="4"/>
      <c r="L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row>
    <row r="17" spans="2:124" s="1" customFormat="1" ht="15" customHeight="1" x14ac:dyDescent="0.15">
      <c r="B17" s="15"/>
      <c r="C17" s="16"/>
      <c r="D17" s="5"/>
      <c r="E17" s="12"/>
      <c r="F17" s="4"/>
      <c r="G17" s="4"/>
      <c r="H17" s="4"/>
      <c r="I17" s="4"/>
      <c r="J17" s="4"/>
      <c r="K17" s="4"/>
      <c r="L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row>
    <row r="18" spans="2:124" s="1" customFormat="1" ht="15" customHeight="1" x14ac:dyDescent="0.15">
      <c r="B18" s="15"/>
      <c r="C18" s="16"/>
      <c r="D18" s="5"/>
      <c r="E18" s="12"/>
      <c r="F18" s="4"/>
      <c r="G18" s="4"/>
      <c r="H18" s="4"/>
      <c r="I18" s="4"/>
      <c r="J18" s="4"/>
      <c r="K18" s="4"/>
      <c r="L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row>
    <row r="19" spans="2:124" s="1" customFormat="1" ht="15" customHeight="1" x14ac:dyDescent="0.15">
      <c r="B19" s="15"/>
      <c r="C19" s="16"/>
      <c r="D19" s="5"/>
      <c r="E19" s="12"/>
      <c r="F19" s="4"/>
      <c r="G19" s="4"/>
      <c r="H19" s="4"/>
      <c r="I19" s="4"/>
      <c r="J19" s="4"/>
      <c r="K19" s="4"/>
      <c r="L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row>
    <row r="20" spans="2:124" s="1" customFormat="1" ht="15" customHeight="1" x14ac:dyDescent="0.15">
      <c r="B20" s="15"/>
      <c r="C20" s="16"/>
      <c r="D20" s="5"/>
      <c r="E20" s="12"/>
      <c r="F20" s="4"/>
      <c r="G20" s="4"/>
      <c r="H20" s="4"/>
      <c r="I20" s="4"/>
      <c r="J20" s="4"/>
      <c r="K20" s="4"/>
      <c r="L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row>
    <row r="21" spans="2:124" s="1" customFormat="1" ht="15" customHeight="1" x14ac:dyDescent="0.15">
      <c r="B21" s="15"/>
      <c r="C21" s="16"/>
      <c r="D21" s="5"/>
      <c r="E21" s="12"/>
      <c r="F21" s="4"/>
      <c r="G21" s="4"/>
      <c r="H21" s="4"/>
      <c r="I21" s="4"/>
      <c r="J21" s="4"/>
      <c r="K21" s="4"/>
      <c r="L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row>
    <row r="22" spans="2:124" s="1" customFormat="1" ht="15" customHeight="1" x14ac:dyDescent="0.15">
      <c r="B22" s="15"/>
      <c r="C22" s="16"/>
      <c r="D22" s="5"/>
      <c r="E22" s="12"/>
      <c r="F22" s="4"/>
      <c r="G22" s="4"/>
      <c r="H22" s="4"/>
      <c r="I22" s="4"/>
      <c r="J22" s="4"/>
      <c r="K22" s="4"/>
      <c r="L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row>
    <row r="23" spans="2:124" s="1" customFormat="1" ht="15" customHeight="1" x14ac:dyDescent="0.15">
      <c r="B23" s="15"/>
      <c r="C23" s="16"/>
      <c r="D23" s="5"/>
      <c r="E23" s="12"/>
      <c r="F23" s="4"/>
      <c r="G23" s="4"/>
      <c r="H23" s="4"/>
      <c r="I23" s="4"/>
      <c r="J23" s="4"/>
      <c r="K23" s="4"/>
      <c r="L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row>
    <row r="24" spans="2:124" s="1" customFormat="1" ht="15" customHeight="1" x14ac:dyDescent="0.15">
      <c r="B24" s="15"/>
      <c r="C24" s="16"/>
      <c r="D24" s="5"/>
      <c r="E24" s="12"/>
      <c r="F24" s="4"/>
      <c r="G24" s="4"/>
      <c r="H24" s="4"/>
      <c r="I24" s="4"/>
      <c r="J24" s="4"/>
      <c r="K24" s="4"/>
      <c r="L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row>
    <row r="25" spans="2:124" s="1" customFormat="1" ht="15" customHeight="1" x14ac:dyDescent="0.15">
      <c r="B25" s="15"/>
      <c r="C25" s="16"/>
      <c r="D25" s="5"/>
      <c r="E25" s="12"/>
      <c r="F25" s="4"/>
      <c r="G25" s="4"/>
      <c r="H25" s="4"/>
      <c r="I25" s="4"/>
      <c r="J25" s="4"/>
      <c r="K25" s="4"/>
      <c r="L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row>
    <row r="26" spans="2:124" s="1" customFormat="1" ht="15" customHeight="1" x14ac:dyDescent="0.15">
      <c r="B26" s="15"/>
      <c r="C26" s="16"/>
      <c r="D26" s="5"/>
      <c r="E26" s="12"/>
      <c r="F26" s="4"/>
      <c r="G26" s="4"/>
      <c r="H26" s="4"/>
      <c r="I26" s="4"/>
      <c r="J26" s="4"/>
      <c r="K26" s="4"/>
      <c r="L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row>
    <row r="27" spans="2:124" s="1" customFormat="1" ht="15" customHeight="1" x14ac:dyDescent="0.15">
      <c r="B27" s="20"/>
      <c r="C27" s="20"/>
      <c r="D27" s="45"/>
      <c r="E27" s="34"/>
      <c r="F27" s="10"/>
      <c r="G27" s="10"/>
      <c r="H27" s="10"/>
      <c r="I27" s="10"/>
      <c r="J27" s="10"/>
      <c r="K27" s="4"/>
      <c r="L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row>
    <row r="28" spans="2:124" s="4" customFormat="1" ht="129.94999999999999" customHeight="1" x14ac:dyDescent="0.15">
      <c r="B28" s="20"/>
      <c r="C28" s="20"/>
      <c r="D28" s="45"/>
      <c r="E28" s="21"/>
      <c r="F28" s="22" t="s">
        <v>12</v>
      </c>
      <c r="G28" s="23" t="s">
        <v>74</v>
      </c>
      <c r="H28" s="23" t="s">
        <v>75</v>
      </c>
      <c r="I28" s="23" t="s">
        <v>10</v>
      </c>
      <c r="J28" s="24" t="s">
        <v>76</v>
      </c>
      <c r="K28" s="17"/>
      <c r="L28" s="17"/>
      <c r="M28" s="1"/>
      <c r="N28" s="9"/>
      <c r="O28" s="9"/>
      <c r="P28" s="9"/>
      <c r="AA28" s="17"/>
      <c r="AB28" s="17"/>
      <c r="AC28" s="17"/>
      <c r="AD28" s="17"/>
      <c r="AE28" s="17"/>
      <c r="AF28" s="17"/>
    </row>
    <row r="29" spans="2:124" s="3" customFormat="1" ht="20.100000000000001" customHeight="1" x14ac:dyDescent="0.15">
      <c r="B29" s="20"/>
      <c r="C29" s="20"/>
      <c r="D29" s="45"/>
      <c r="E29" s="11" t="s">
        <v>0</v>
      </c>
      <c r="F29" s="25"/>
      <c r="G29" s="26"/>
      <c r="H29" s="26"/>
      <c r="I29" s="26"/>
      <c r="J29" s="27"/>
      <c r="K29" s="18"/>
      <c r="L29" s="18"/>
      <c r="M29" s="1"/>
      <c r="Q29" s="113" t="s">
        <v>0</v>
      </c>
      <c r="Y29" s="12"/>
      <c r="Z29" s="4"/>
      <c r="AA29" s="14" t="s">
        <v>1</v>
      </c>
      <c r="AB29" s="18"/>
      <c r="AC29" s="18"/>
      <c r="AD29" s="18"/>
      <c r="AE29" s="18"/>
      <c r="AF29" s="18"/>
    </row>
    <row r="30" spans="2:124" s="1" customFormat="1" ht="22.5" customHeight="1" x14ac:dyDescent="0.15">
      <c r="B30" s="386" t="s">
        <v>2</v>
      </c>
      <c r="C30" s="387"/>
      <c r="D30" s="387"/>
      <c r="E30" s="38">
        <v>495</v>
      </c>
      <c r="F30" s="35">
        <v>21.01010101010101</v>
      </c>
      <c r="G30" s="32">
        <v>49.292929292929294</v>
      </c>
      <c r="H30" s="32">
        <v>17.979797979797979</v>
      </c>
      <c r="I30" s="32">
        <v>5.6565656565656566</v>
      </c>
      <c r="J30" s="33">
        <v>6.0606060606060606</v>
      </c>
      <c r="K30" s="19"/>
      <c r="L30" s="19"/>
      <c r="N30" s="386" t="s">
        <v>2</v>
      </c>
      <c r="O30" s="387"/>
      <c r="P30" s="387"/>
      <c r="Q30" s="38">
        <f t="shared" ref="Q30:Q32" si="0">IF(LEN(E30)=0,"",E30)</f>
        <v>495</v>
      </c>
      <c r="R30" s="120"/>
      <c r="S30" s="121"/>
      <c r="T30" s="121"/>
      <c r="U30" s="121"/>
      <c r="V30" s="121"/>
      <c r="W30" s="121"/>
      <c r="X30" s="121"/>
      <c r="Y30" s="121"/>
      <c r="Z30" s="122"/>
      <c r="AA30" s="123"/>
      <c r="AB30" s="8"/>
      <c r="AC30" s="8"/>
      <c r="AD30" s="8"/>
      <c r="AE30" s="8"/>
      <c r="AF30" s="8"/>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row>
    <row r="31" spans="2:124" s="1" customFormat="1" ht="22.5" customHeight="1" x14ac:dyDescent="0.15">
      <c r="B31" s="388" t="s">
        <v>3</v>
      </c>
      <c r="C31" s="42" t="s">
        <v>375</v>
      </c>
      <c r="D31" s="43"/>
      <c r="E31" s="39">
        <v>236</v>
      </c>
      <c r="F31" s="36">
        <v>18.64406779661017</v>
      </c>
      <c r="G31" s="28">
        <v>48.305084745762713</v>
      </c>
      <c r="H31" s="28">
        <v>19.915254237288135</v>
      </c>
      <c r="I31" s="28">
        <v>6.7796610169491522</v>
      </c>
      <c r="J31" s="29">
        <v>6.3559322033898304</v>
      </c>
      <c r="K31" s="19"/>
      <c r="L31" s="19"/>
      <c r="M31" s="4"/>
      <c r="N31" s="388" t="s">
        <v>3</v>
      </c>
      <c r="O31" s="42" t="s">
        <v>377</v>
      </c>
      <c r="P31" s="43"/>
      <c r="Q31" s="39">
        <f t="shared" si="0"/>
        <v>236</v>
      </c>
      <c r="R31" s="114"/>
      <c r="S31" s="7"/>
      <c r="T31" s="7"/>
      <c r="U31" s="7"/>
      <c r="V31" s="7"/>
      <c r="W31" s="7"/>
      <c r="X31" s="7"/>
      <c r="Y31" s="7"/>
      <c r="Z31" s="4"/>
      <c r="AA31" s="115"/>
      <c r="AB31" s="8"/>
      <c r="AC31" s="8"/>
      <c r="AD31" s="8"/>
      <c r="AE31" s="8"/>
      <c r="AF31" s="8"/>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row>
    <row r="32" spans="2:124" s="1" customFormat="1" ht="22.5" customHeight="1" x14ac:dyDescent="0.15">
      <c r="B32" s="389"/>
      <c r="C32" s="41" t="s">
        <v>379</v>
      </c>
      <c r="D32" s="44"/>
      <c r="E32" s="40">
        <v>259</v>
      </c>
      <c r="F32" s="37">
        <v>23.166023166023166</v>
      </c>
      <c r="G32" s="30">
        <v>50.19305019305019</v>
      </c>
      <c r="H32" s="30">
        <v>16.216216216216218</v>
      </c>
      <c r="I32" s="30">
        <v>4.6332046332046328</v>
      </c>
      <c r="J32" s="31">
        <v>5.7915057915057915</v>
      </c>
      <c r="K32" s="19"/>
      <c r="L32" s="19"/>
      <c r="M32" s="4"/>
      <c r="N32" s="389"/>
      <c r="O32" s="41" t="s">
        <v>382</v>
      </c>
      <c r="P32" s="44"/>
      <c r="Q32" s="40">
        <f t="shared" si="0"/>
        <v>259</v>
      </c>
      <c r="R32" s="116"/>
      <c r="S32" s="117"/>
      <c r="T32" s="117"/>
      <c r="U32" s="117"/>
      <c r="V32" s="117"/>
      <c r="W32" s="117"/>
      <c r="X32" s="117"/>
      <c r="Y32" s="117"/>
      <c r="Z32" s="118"/>
      <c r="AA32" s="119"/>
      <c r="AB32" s="8"/>
      <c r="AC32" s="8"/>
      <c r="AD32" s="8"/>
      <c r="AE32" s="8"/>
      <c r="AF32" s="8"/>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row>
    <row r="33" spans="3:9" ht="22.5" customHeight="1" x14ac:dyDescent="0.15"/>
    <row r="34" spans="3:9" ht="22.5" customHeight="1" x14ac:dyDescent="0.15">
      <c r="D34" s="130" t="str">
        <f>F28</f>
        <v>ある</v>
      </c>
      <c r="E34" s="130" t="str">
        <f t="shared" ref="E34:H34" si="1">G28</f>
        <v>どちらかと言えばある</v>
      </c>
      <c r="F34" s="130" t="str">
        <f t="shared" si="1"/>
        <v>どちらかと言えばない</v>
      </c>
      <c r="G34" s="130" t="str">
        <f t="shared" si="1"/>
        <v>ない</v>
      </c>
      <c r="H34" s="130" t="str">
        <f t="shared" si="1"/>
        <v>考えたことがない</v>
      </c>
      <c r="I34" s="130" t="s">
        <v>230</v>
      </c>
    </row>
    <row r="35" spans="3:9" ht="22.5" customHeight="1" x14ac:dyDescent="0.15">
      <c r="C35" t="str">
        <f>"男性総合職(n=" &amp; E31 &amp; ")"</f>
        <v>男性総合職(n=236)</v>
      </c>
      <c r="D35" s="131">
        <f>F31</f>
        <v>18.64406779661017</v>
      </c>
      <c r="E35" s="131">
        <f t="shared" ref="E35:H35" si="2">G31</f>
        <v>48.305084745762713</v>
      </c>
      <c r="F35" s="131">
        <f t="shared" si="2"/>
        <v>19.915254237288135</v>
      </c>
      <c r="G35" s="131">
        <f t="shared" si="2"/>
        <v>6.7796610169491522</v>
      </c>
      <c r="H35" s="131">
        <f t="shared" si="2"/>
        <v>6.3559322033898304</v>
      </c>
      <c r="I35" s="131">
        <f>SUM(D35:H35)</f>
        <v>100</v>
      </c>
    </row>
    <row r="36" spans="3:9" ht="22.5" customHeight="1" x14ac:dyDescent="0.15">
      <c r="C36" t="str">
        <f>"女性総合職(n=" &amp; E32 &amp; ")"</f>
        <v>女性総合職(n=259)</v>
      </c>
      <c r="D36" s="131">
        <f>F32</f>
        <v>23.166023166023166</v>
      </c>
      <c r="E36" s="131">
        <f t="shared" ref="E36:H36" si="3">G32</f>
        <v>50.19305019305019</v>
      </c>
      <c r="F36" s="131">
        <f t="shared" si="3"/>
        <v>16.216216216216218</v>
      </c>
      <c r="G36" s="131">
        <f t="shared" si="3"/>
        <v>4.6332046332046328</v>
      </c>
      <c r="H36" s="131">
        <f t="shared" si="3"/>
        <v>5.7915057915057915</v>
      </c>
      <c r="I36" s="131">
        <f>SUM(D36:H36)</f>
        <v>100</v>
      </c>
    </row>
    <row r="37" spans="3:9" ht="22.5" customHeight="1" x14ac:dyDescent="0.15"/>
    <row r="38" spans="3:9" ht="22.5" customHeight="1" x14ac:dyDescent="0.15"/>
    <row r="39" spans="3:9" ht="22.5" customHeight="1" x14ac:dyDescent="0.15"/>
    <row r="40" spans="3:9" ht="22.5" customHeight="1" x14ac:dyDescent="0.15"/>
    <row r="41" spans="3:9" ht="22.5" customHeight="1" x14ac:dyDescent="0.15"/>
    <row r="42" spans="3:9" ht="22.5" customHeight="1" x14ac:dyDescent="0.15"/>
    <row r="43" spans="3:9" ht="22.5" customHeight="1" x14ac:dyDescent="0.15"/>
    <row r="44" spans="3:9" ht="22.5" customHeight="1" x14ac:dyDescent="0.15"/>
    <row r="45" spans="3:9" ht="22.5" customHeight="1" x14ac:dyDescent="0.15"/>
    <row r="46" spans="3:9" ht="22.5" customHeight="1" x14ac:dyDescent="0.15"/>
    <row r="47" spans="3:9" ht="22.5" customHeight="1" x14ac:dyDescent="0.15"/>
    <row r="48" spans="3:9" ht="22.5" customHeight="1" x14ac:dyDescent="0.15"/>
    <row r="49" ht="22.5" customHeight="1" x14ac:dyDescent="0.15"/>
    <row r="50" ht="22.5" customHeight="1" x14ac:dyDescent="0.15"/>
    <row r="51" ht="22.5" customHeight="1" x14ac:dyDescent="0.15"/>
  </sheetData>
  <mergeCells count="4">
    <mergeCell ref="B30:D30"/>
    <mergeCell ref="B31:B32"/>
    <mergeCell ref="N30:P30"/>
    <mergeCell ref="N31:N32"/>
  </mergeCells>
  <phoneticPr fontId="7"/>
  <conditionalFormatting sqref="AA28:AF28 C31:C32 F28:L28">
    <cfRule type="cellIs" dxfId="113" priority="2" stopIfTrue="1" operator="equal">
      <formula>"."</formula>
    </cfRule>
  </conditionalFormatting>
  <conditionalFormatting sqref="O31:O32">
    <cfRule type="cellIs" dxfId="112"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1"/>
  <sheetViews>
    <sheetView topLeftCell="A29" zoomScale="82" zoomScaleNormal="82" workbookViewId="0">
      <selection activeCell="N32" sqref="N32"/>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x14ac:dyDescent="0.15">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x14ac:dyDescent="0.15">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x14ac:dyDescent="0.15">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0"/>
      <c r="C27" s="20"/>
      <c r="D27" s="45"/>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0"/>
      <c r="C28" s="20"/>
      <c r="D28" s="45"/>
      <c r="E28" s="21"/>
      <c r="F28" s="22" t="s">
        <v>57</v>
      </c>
      <c r="G28" s="23" t="s">
        <v>58</v>
      </c>
      <c r="H28" s="23" t="s">
        <v>59</v>
      </c>
      <c r="I28" s="24" t="s">
        <v>60</v>
      </c>
      <c r="J28" s="17"/>
      <c r="K28" s="17"/>
      <c r="L28" s="1"/>
      <c r="M28" s="9"/>
      <c r="N28" s="9"/>
      <c r="O28" s="9"/>
      <c r="Z28" s="17"/>
      <c r="AA28" s="17"/>
      <c r="AB28" s="17"/>
      <c r="AC28" s="17"/>
      <c r="AD28" s="17"/>
      <c r="AE28" s="17"/>
    </row>
    <row r="29" spans="2:123" s="3" customFormat="1" ht="20.100000000000001" customHeight="1" x14ac:dyDescent="0.15">
      <c r="B29" s="20"/>
      <c r="C29" s="20"/>
      <c r="D29" s="45"/>
      <c r="E29" s="11" t="s">
        <v>0</v>
      </c>
      <c r="F29" s="25"/>
      <c r="G29" s="26"/>
      <c r="H29" s="26"/>
      <c r="I29" s="27"/>
      <c r="J29" s="18"/>
      <c r="K29" s="18"/>
      <c r="L29" s="1"/>
      <c r="P29" s="113" t="s">
        <v>0</v>
      </c>
      <c r="X29" s="12"/>
      <c r="Y29" s="4"/>
      <c r="Z29" s="14" t="s">
        <v>1</v>
      </c>
      <c r="AA29" s="18"/>
      <c r="AB29" s="18"/>
      <c r="AC29" s="18"/>
      <c r="AD29" s="18"/>
      <c r="AE29" s="18"/>
    </row>
    <row r="30" spans="2:123" s="1" customFormat="1" ht="22.5" customHeight="1" x14ac:dyDescent="0.15">
      <c r="B30" s="386" t="s">
        <v>2</v>
      </c>
      <c r="C30" s="387"/>
      <c r="D30" s="387"/>
      <c r="E30" s="38">
        <v>348</v>
      </c>
      <c r="F30" s="35">
        <v>31.896551724137932</v>
      </c>
      <c r="G30" s="32">
        <v>55.747126436781613</v>
      </c>
      <c r="H30" s="32">
        <v>8.3333333333333321</v>
      </c>
      <c r="I30" s="33">
        <v>4.0229885057471266</v>
      </c>
      <c r="J30" s="19"/>
      <c r="K30" s="19"/>
      <c r="M30" s="386" t="s">
        <v>2</v>
      </c>
      <c r="N30" s="387"/>
      <c r="O30" s="387"/>
      <c r="P30" s="38">
        <f t="shared" ref="P30:P32" si="0">IF(LEN(E30)=0,"",E30)</f>
        <v>348</v>
      </c>
      <c r="Q30" s="120"/>
      <c r="R30" s="121"/>
      <c r="S30" s="121"/>
      <c r="T30" s="121"/>
      <c r="U30" s="121"/>
      <c r="V30" s="121"/>
      <c r="W30" s="121"/>
      <c r="X30" s="121"/>
      <c r="Y30" s="122"/>
      <c r="Z30" s="123"/>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388" t="s">
        <v>3</v>
      </c>
      <c r="C31" s="42" t="s">
        <v>375</v>
      </c>
      <c r="D31" s="43"/>
      <c r="E31" s="39">
        <v>158</v>
      </c>
      <c r="F31" s="36">
        <v>27.215189873417721</v>
      </c>
      <c r="G31" s="28">
        <v>56.329113924050631</v>
      </c>
      <c r="H31" s="28">
        <v>10.126582278481013</v>
      </c>
      <c r="I31" s="29">
        <v>6.3291139240506329</v>
      </c>
      <c r="J31" s="19"/>
      <c r="K31" s="19"/>
      <c r="L31" s="4"/>
      <c r="M31" s="388" t="s">
        <v>3</v>
      </c>
      <c r="N31" s="42" t="s">
        <v>375</v>
      </c>
      <c r="O31" s="43"/>
      <c r="P31" s="39">
        <f t="shared" si="0"/>
        <v>158</v>
      </c>
      <c r="Q31" s="114"/>
      <c r="R31" s="7"/>
      <c r="S31" s="7"/>
      <c r="T31" s="7"/>
      <c r="U31" s="7"/>
      <c r="V31" s="7"/>
      <c r="W31" s="7"/>
      <c r="X31" s="7"/>
      <c r="Y31" s="4"/>
      <c r="Z31" s="115"/>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389"/>
      <c r="C32" s="41" t="s">
        <v>379</v>
      </c>
      <c r="D32" s="44"/>
      <c r="E32" s="40">
        <v>190</v>
      </c>
      <c r="F32" s="37">
        <v>35.789473684210527</v>
      </c>
      <c r="G32" s="30">
        <v>55.26315789473685</v>
      </c>
      <c r="H32" s="30">
        <v>6.8421052631578956</v>
      </c>
      <c r="I32" s="99">
        <v>2.1052631578947367</v>
      </c>
      <c r="J32" s="19"/>
      <c r="K32" s="19"/>
      <c r="L32" s="4"/>
      <c r="M32" s="389"/>
      <c r="N32" s="41" t="s">
        <v>379</v>
      </c>
      <c r="O32" s="44"/>
      <c r="P32" s="40">
        <f t="shared" si="0"/>
        <v>190</v>
      </c>
      <c r="Q32" s="116"/>
      <c r="R32" s="117"/>
      <c r="S32" s="117"/>
      <c r="T32" s="117"/>
      <c r="U32" s="117"/>
      <c r="V32" s="117"/>
      <c r="W32" s="117"/>
      <c r="X32" s="117"/>
      <c r="Y32" s="118"/>
      <c r="Z32" s="119"/>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3:8" ht="22.5" customHeight="1" x14ac:dyDescent="0.15"/>
    <row r="34" spans="3:8" ht="22.5" customHeight="1" x14ac:dyDescent="0.15">
      <c r="D34" s="130" t="str">
        <f>F28</f>
        <v>そう思う</v>
      </c>
      <c r="E34" s="130" t="str">
        <f t="shared" ref="E34:G34" si="1">G28</f>
        <v>ややそう思う</v>
      </c>
      <c r="F34" s="130" t="str">
        <f t="shared" si="1"/>
        <v>あまりそう思わない</v>
      </c>
      <c r="G34" s="130" t="str">
        <f t="shared" si="1"/>
        <v>そう思わない</v>
      </c>
      <c r="H34" s="130" t="s">
        <v>229</v>
      </c>
    </row>
    <row r="35" spans="3:8" ht="22.5" customHeight="1" x14ac:dyDescent="0.15">
      <c r="C35" t="str">
        <f>"男性総合職(n=" &amp; E31 &amp; ")"</f>
        <v>男性総合職(n=158)</v>
      </c>
      <c r="D35" s="131">
        <f>F31</f>
        <v>27.215189873417721</v>
      </c>
      <c r="E35" s="131">
        <f t="shared" ref="E35:G35" si="2">G31</f>
        <v>56.329113924050631</v>
      </c>
      <c r="F35" s="131">
        <f t="shared" si="2"/>
        <v>10.126582278481013</v>
      </c>
      <c r="G35" s="131">
        <f t="shared" si="2"/>
        <v>6.3291139240506329</v>
      </c>
      <c r="H35" s="131">
        <f>SUM(D35:G35)</f>
        <v>100</v>
      </c>
    </row>
    <row r="36" spans="3:8" ht="22.5" customHeight="1" x14ac:dyDescent="0.15">
      <c r="C36" t="str">
        <f>"女性総合職(n=" &amp; E32 &amp; ")"</f>
        <v>女性総合職(n=190)</v>
      </c>
      <c r="D36" s="131">
        <f>F32</f>
        <v>35.789473684210527</v>
      </c>
      <c r="E36" s="131">
        <f t="shared" ref="E36:G36" si="3">G32</f>
        <v>55.26315789473685</v>
      </c>
      <c r="F36" s="131">
        <f t="shared" si="3"/>
        <v>6.8421052631578956</v>
      </c>
      <c r="G36" s="131">
        <f t="shared" si="3"/>
        <v>2.1052631578947367</v>
      </c>
      <c r="H36" s="131">
        <f>SUM(D36:G36)</f>
        <v>100</v>
      </c>
    </row>
    <row r="37" spans="3:8" ht="22.5" customHeight="1" x14ac:dyDescent="0.15"/>
    <row r="38" spans="3:8" ht="22.5" customHeight="1" x14ac:dyDescent="0.15"/>
    <row r="39" spans="3:8" ht="22.5" customHeight="1" x14ac:dyDescent="0.15"/>
    <row r="40" spans="3:8" ht="22.5" customHeight="1" x14ac:dyDescent="0.15"/>
    <row r="41" spans="3:8" ht="22.5" customHeight="1" x14ac:dyDescent="0.15"/>
    <row r="42" spans="3:8" ht="22.5" customHeight="1" x14ac:dyDescent="0.15"/>
    <row r="43" spans="3:8" ht="22.5" customHeight="1" x14ac:dyDescent="0.15"/>
    <row r="44" spans="3:8" ht="22.5" customHeight="1" x14ac:dyDescent="0.15"/>
    <row r="45" spans="3:8" ht="22.5" customHeight="1" x14ac:dyDescent="0.15"/>
    <row r="46" spans="3:8" ht="22.5" customHeight="1" x14ac:dyDescent="0.15"/>
    <row r="47" spans="3:8" ht="22.5" customHeight="1" x14ac:dyDescent="0.15"/>
    <row r="48" spans="3:8" ht="22.5" customHeight="1" x14ac:dyDescent="0.15"/>
    <row r="49" ht="22.5" customHeight="1" x14ac:dyDescent="0.15"/>
    <row r="50" ht="22.5" customHeight="1" x14ac:dyDescent="0.15"/>
    <row r="51" ht="22.5" customHeight="1" x14ac:dyDescent="0.15"/>
  </sheetData>
  <mergeCells count="4">
    <mergeCell ref="B30:D30"/>
    <mergeCell ref="B31:B32"/>
    <mergeCell ref="M30:O30"/>
    <mergeCell ref="M31:M32"/>
  </mergeCells>
  <phoneticPr fontId="7"/>
  <conditionalFormatting sqref="Z28:AE28 C31:C32 F28:K28">
    <cfRule type="cellIs" dxfId="111" priority="2" stopIfTrue="1" operator="equal">
      <formula>"."</formula>
    </cfRule>
  </conditionalFormatting>
  <conditionalFormatting sqref="N31:N32">
    <cfRule type="cellIs" dxfId="110"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1"/>
  <sheetViews>
    <sheetView topLeftCell="A29" zoomScaleNormal="100" workbookViewId="0">
      <selection activeCell="N32" sqref="N32"/>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x14ac:dyDescent="0.15">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x14ac:dyDescent="0.15">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x14ac:dyDescent="0.15">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0"/>
      <c r="C27" s="20"/>
      <c r="D27" s="45"/>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0"/>
      <c r="C28" s="20"/>
      <c r="D28" s="45"/>
      <c r="E28" s="21"/>
      <c r="F28" s="22" t="s">
        <v>77</v>
      </c>
      <c r="G28" s="23" t="s">
        <v>78</v>
      </c>
      <c r="H28" s="23" t="s">
        <v>79</v>
      </c>
      <c r="I28" s="24" t="s">
        <v>80</v>
      </c>
      <c r="J28" s="17"/>
      <c r="K28" s="17"/>
      <c r="L28" s="1"/>
      <c r="M28" s="9"/>
      <c r="N28" s="9"/>
      <c r="O28" s="9"/>
      <c r="Z28" s="17"/>
      <c r="AA28" s="17"/>
      <c r="AB28" s="17"/>
      <c r="AC28" s="17"/>
      <c r="AD28" s="17"/>
      <c r="AE28" s="17"/>
    </row>
    <row r="29" spans="2:123" s="3" customFormat="1" ht="20.100000000000001" customHeight="1" x14ac:dyDescent="0.15">
      <c r="B29" s="20"/>
      <c r="C29" s="20"/>
      <c r="D29" s="45"/>
      <c r="E29" s="11" t="s">
        <v>0</v>
      </c>
      <c r="F29" s="25"/>
      <c r="G29" s="26"/>
      <c r="H29" s="26"/>
      <c r="I29" s="27"/>
      <c r="J29" s="18"/>
      <c r="K29" s="18"/>
      <c r="L29" s="1"/>
      <c r="P29" s="113" t="s">
        <v>0</v>
      </c>
      <c r="X29" s="12"/>
      <c r="Y29" s="4"/>
      <c r="Z29" s="14" t="s">
        <v>1</v>
      </c>
      <c r="AA29" s="18"/>
      <c r="AB29" s="18"/>
      <c r="AC29" s="18"/>
      <c r="AD29" s="18"/>
      <c r="AE29" s="18"/>
    </row>
    <row r="30" spans="2:123" s="1" customFormat="1" ht="22.5" customHeight="1" x14ac:dyDescent="0.15">
      <c r="B30" s="386" t="s">
        <v>2</v>
      </c>
      <c r="C30" s="387"/>
      <c r="D30" s="387"/>
      <c r="E30" s="38">
        <v>348</v>
      </c>
      <c r="F30" s="35">
        <v>26.72413793103448</v>
      </c>
      <c r="G30" s="32">
        <v>54.885057471264368</v>
      </c>
      <c r="H30" s="32">
        <v>15.804597701149426</v>
      </c>
      <c r="I30" s="33">
        <v>2.5862068965517242</v>
      </c>
      <c r="J30" s="19"/>
      <c r="K30" s="19"/>
      <c r="M30" s="386" t="s">
        <v>2</v>
      </c>
      <c r="N30" s="387"/>
      <c r="O30" s="387"/>
      <c r="P30" s="38">
        <f t="shared" ref="P30:P32" si="0">IF(LEN(E30)=0,"",E30)</f>
        <v>348</v>
      </c>
      <c r="Q30" s="120"/>
      <c r="R30" s="121"/>
      <c r="S30" s="121"/>
      <c r="T30" s="121"/>
      <c r="U30" s="121"/>
      <c r="V30" s="121"/>
      <c r="W30" s="121"/>
      <c r="X30" s="121"/>
      <c r="Y30" s="122"/>
      <c r="Z30" s="123"/>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388" t="s">
        <v>3</v>
      </c>
      <c r="C31" s="42" t="s">
        <v>375</v>
      </c>
      <c r="D31" s="43"/>
      <c r="E31" s="39">
        <v>158</v>
      </c>
      <c r="F31" s="36">
        <v>25.949367088607595</v>
      </c>
      <c r="G31" s="28">
        <v>50.632911392405063</v>
      </c>
      <c r="H31" s="88">
        <v>20.253164556962027</v>
      </c>
      <c r="I31" s="29">
        <v>3.1645569620253164</v>
      </c>
      <c r="J31" s="19"/>
      <c r="K31" s="19"/>
      <c r="L31" s="4"/>
      <c r="M31" s="388" t="s">
        <v>3</v>
      </c>
      <c r="N31" s="42" t="s">
        <v>375</v>
      </c>
      <c r="O31" s="43"/>
      <c r="P31" s="39">
        <f t="shared" si="0"/>
        <v>158</v>
      </c>
      <c r="Q31" s="114"/>
      <c r="R31" s="7"/>
      <c r="S31" s="7"/>
      <c r="T31" s="7"/>
      <c r="U31" s="7"/>
      <c r="V31" s="7"/>
      <c r="W31" s="7"/>
      <c r="X31" s="7"/>
      <c r="Y31" s="4"/>
      <c r="Z31" s="115"/>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389"/>
      <c r="C32" s="41" t="s">
        <v>379</v>
      </c>
      <c r="D32" s="44"/>
      <c r="E32" s="40">
        <v>190</v>
      </c>
      <c r="F32" s="37">
        <v>27.368421052631582</v>
      </c>
      <c r="G32" s="30">
        <v>58.421052631578952</v>
      </c>
      <c r="H32" s="92">
        <v>12.105263157894736</v>
      </c>
      <c r="I32" s="31">
        <v>2.1052631578947367</v>
      </c>
      <c r="J32" s="19"/>
      <c r="K32" s="19"/>
      <c r="L32" s="4"/>
      <c r="M32" s="389"/>
      <c r="N32" s="41" t="s">
        <v>379</v>
      </c>
      <c r="O32" s="44"/>
      <c r="P32" s="40">
        <f t="shared" si="0"/>
        <v>190</v>
      </c>
      <c r="Q32" s="116"/>
      <c r="R32" s="117"/>
      <c r="S32" s="117"/>
      <c r="T32" s="117"/>
      <c r="U32" s="117"/>
      <c r="V32" s="117"/>
      <c r="W32" s="117"/>
      <c r="X32" s="117"/>
      <c r="Y32" s="118"/>
      <c r="Z32" s="119"/>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3:9" ht="22.5" customHeight="1" x14ac:dyDescent="0.15"/>
    <row r="34" spans="3:9" ht="22.5" customHeight="1" x14ac:dyDescent="0.15">
      <c r="D34" s="130" t="str">
        <f>F28</f>
        <v>通用すると思う</v>
      </c>
      <c r="E34" s="130" t="str">
        <f t="shared" ref="E34:G34" si="1">G28</f>
        <v>どちらかと言えば通用すると思う</v>
      </c>
      <c r="F34" s="130" t="str">
        <f t="shared" si="1"/>
        <v>どちらかと言えば通用しないと思う</v>
      </c>
      <c r="G34" s="130" t="str">
        <f t="shared" si="1"/>
        <v>通用しないと思う</v>
      </c>
      <c r="H34" s="130" t="s">
        <v>231</v>
      </c>
      <c r="I34" s="130"/>
    </row>
    <row r="35" spans="3:9" ht="22.5" customHeight="1" x14ac:dyDescent="0.15">
      <c r="C35" t="str">
        <f>"男性総合職(n=" &amp; E31 &amp; ")"</f>
        <v>男性総合職(n=158)</v>
      </c>
      <c r="D35" s="131">
        <f>F31</f>
        <v>25.949367088607595</v>
      </c>
      <c r="E35" s="131">
        <f t="shared" ref="E35:G35" si="2">G31</f>
        <v>50.632911392405063</v>
      </c>
      <c r="F35" s="131">
        <f t="shared" si="2"/>
        <v>20.253164556962027</v>
      </c>
      <c r="G35" s="131">
        <f t="shared" si="2"/>
        <v>3.1645569620253164</v>
      </c>
      <c r="H35" s="131">
        <f>SUM(D35:G35)</f>
        <v>99.999999999999986</v>
      </c>
      <c r="I35" s="131"/>
    </row>
    <row r="36" spans="3:9" ht="22.5" customHeight="1" x14ac:dyDescent="0.15">
      <c r="C36" t="str">
        <f>"女性総合職(n=" &amp; E32 &amp; ")"</f>
        <v>女性総合職(n=190)</v>
      </c>
      <c r="D36" s="131">
        <f>F32</f>
        <v>27.368421052631582</v>
      </c>
      <c r="E36" s="131">
        <f t="shared" ref="E36:G36" si="3">G32</f>
        <v>58.421052631578952</v>
      </c>
      <c r="F36" s="131">
        <f t="shared" si="3"/>
        <v>12.105263157894736</v>
      </c>
      <c r="G36" s="131">
        <f t="shared" si="3"/>
        <v>2.1052631578947367</v>
      </c>
      <c r="H36" s="131">
        <f>SUM(D36:G36)</f>
        <v>100.00000000000001</v>
      </c>
      <c r="I36" s="131"/>
    </row>
    <row r="37" spans="3:9" ht="22.5" customHeight="1" x14ac:dyDescent="0.15"/>
    <row r="38" spans="3:9" ht="22.5" customHeight="1" x14ac:dyDescent="0.15"/>
    <row r="39" spans="3:9" ht="22.5" customHeight="1" x14ac:dyDescent="0.15"/>
    <row r="40" spans="3:9" ht="22.5" customHeight="1" x14ac:dyDescent="0.15"/>
    <row r="41" spans="3:9" ht="22.5" customHeight="1" x14ac:dyDescent="0.15"/>
    <row r="42" spans="3:9" ht="22.5" customHeight="1" x14ac:dyDescent="0.15"/>
    <row r="43" spans="3:9" ht="22.5" customHeight="1" x14ac:dyDescent="0.15"/>
    <row r="44" spans="3:9" ht="22.5" customHeight="1" x14ac:dyDescent="0.15"/>
    <row r="45" spans="3:9" ht="22.5" customHeight="1" x14ac:dyDescent="0.15"/>
    <row r="46" spans="3:9" ht="22.5" customHeight="1" x14ac:dyDescent="0.15"/>
    <row r="47" spans="3:9" ht="22.5" customHeight="1" x14ac:dyDescent="0.15"/>
    <row r="48" spans="3:9" ht="22.5" customHeight="1" x14ac:dyDescent="0.15"/>
    <row r="49" ht="22.5" customHeight="1" x14ac:dyDescent="0.15"/>
    <row r="50" ht="22.5" customHeight="1" x14ac:dyDescent="0.15"/>
    <row r="51" ht="22.5" customHeight="1" x14ac:dyDescent="0.15"/>
  </sheetData>
  <mergeCells count="4">
    <mergeCell ref="B30:D30"/>
    <mergeCell ref="B31:B32"/>
    <mergeCell ref="M30:O30"/>
    <mergeCell ref="M31:M32"/>
  </mergeCells>
  <phoneticPr fontId="7"/>
  <conditionalFormatting sqref="Z28:AE28 C31:C32 F28:K28">
    <cfRule type="cellIs" dxfId="109" priority="2" stopIfTrue="1" operator="equal">
      <formula>"."</formula>
    </cfRule>
  </conditionalFormatting>
  <conditionalFormatting sqref="N31:N32">
    <cfRule type="cellIs" dxfId="108"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B1:DS51"/>
  <sheetViews>
    <sheetView topLeftCell="A31" zoomScaleNormal="100" workbookViewId="0">
      <selection activeCell="N32" sqref="N32"/>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x14ac:dyDescent="0.15">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x14ac:dyDescent="0.15">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x14ac:dyDescent="0.15">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0"/>
      <c r="C27" s="20"/>
      <c r="D27" s="45"/>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0"/>
      <c r="C28" s="20"/>
      <c r="D28" s="45"/>
      <c r="E28" s="21"/>
      <c r="F28" s="22" t="s">
        <v>57</v>
      </c>
      <c r="G28" s="23" t="s">
        <v>58</v>
      </c>
      <c r="H28" s="23" t="s">
        <v>59</v>
      </c>
      <c r="I28" s="24" t="s">
        <v>81</v>
      </c>
      <c r="J28" s="17"/>
      <c r="K28" s="17"/>
      <c r="L28" s="1"/>
      <c r="M28" s="9"/>
      <c r="N28" s="9"/>
      <c r="O28" s="9"/>
      <c r="Z28" s="17"/>
      <c r="AA28" s="17"/>
      <c r="AB28" s="17"/>
      <c r="AC28" s="17"/>
      <c r="AD28" s="17"/>
      <c r="AE28" s="17"/>
    </row>
    <row r="29" spans="2:123" s="3" customFormat="1" ht="20.100000000000001" customHeight="1" x14ac:dyDescent="0.15">
      <c r="B29" s="20"/>
      <c r="C29" s="20"/>
      <c r="D29" s="45"/>
      <c r="E29" s="11" t="s">
        <v>0</v>
      </c>
      <c r="F29" s="25"/>
      <c r="G29" s="26"/>
      <c r="H29" s="26"/>
      <c r="I29" s="27"/>
      <c r="J29" s="18"/>
      <c r="K29" s="18"/>
      <c r="L29" s="1"/>
      <c r="P29" s="113" t="s">
        <v>0</v>
      </c>
      <c r="X29" s="12"/>
      <c r="Y29" s="4"/>
      <c r="Z29" s="14" t="s">
        <v>1</v>
      </c>
      <c r="AA29" s="18"/>
      <c r="AB29" s="18"/>
      <c r="AC29" s="18"/>
      <c r="AD29" s="18"/>
      <c r="AE29" s="18"/>
    </row>
    <row r="30" spans="2:123" s="1" customFormat="1" ht="22.5" customHeight="1" x14ac:dyDescent="0.15">
      <c r="B30" s="386" t="s">
        <v>2</v>
      </c>
      <c r="C30" s="387"/>
      <c r="D30" s="387"/>
      <c r="E30" s="38">
        <v>495</v>
      </c>
      <c r="F30" s="35">
        <v>18.98989898989899</v>
      </c>
      <c r="G30" s="32">
        <v>45.656565656565654</v>
      </c>
      <c r="H30" s="32">
        <v>28.08080808080808</v>
      </c>
      <c r="I30" s="33">
        <v>7.2727272727272725</v>
      </c>
      <c r="J30" s="19"/>
      <c r="K30" s="19"/>
      <c r="M30" s="386" t="s">
        <v>2</v>
      </c>
      <c r="N30" s="387"/>
      <c r="O30" s="387"/>
      <c r="P30" s="38">
        <f t="shared" ref="P30:P32" si="0">IF(LEN(E30)=0,"",E30)</f>
        <v>495</v>
      </c>
      <c r="Q30" s="120"/>
      <c r="R30" s="121"/>
      <c r="S30" s="121"/>
      <c r="T30" s="121"/>
      <c r="U30" s="121"/>
      <c r="V30" s="121"/>
      <c r="W30" s="121"/>
      <c r="X30" s="121"/>
      <c r="Y30" s="122"/>
      <c r="Z30" s="123"/>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388" t="s">
        <v>3</v>
      </c>
      <c r="C31" s="42" t="s">
        <v>375</v>
      </c>
      <c r="D31" s="43"/>
      <c r="E31" s="39">
        <v>236</v>
      </c>
      <c r="F31" s="101">
        <v>15.677966101694915</v>
      </c>
      <c r="G31" s="28">
        <v>42.372881355932201</v>
      </c>
      <c r="H31" s="28">
        <v>31.779661016949152</v>
      </c>
      <c r="I31" s="100">
        <v>10.16949152542373</v>
      </c>
      <c r="J31" s="19"/>
      <c r="K31" s="19"/>
      <c r="L31" s="4"/>
      <c r="M31" s="388" t="s">
        <v>3</v>
      </c>
      <c r="N31" s="42" t="s">
        <v>378</v>
      </c>
      <c r="O31" s="43"/>
      <c r="P31" s="39">
        <f t="shared" si="0"/>
        <v>236</v>
      </c>
      <c r="Q31" s="114"/>
      <c r="R31" s="7"/>
      <c r="S31" s="7"/>
      <c r="T31" s="7"/>
      <c r="U31" s="7"/>
      <c r="V31" s="7"/>
      <c r="W31" s="7"/>
      <c r="X31" s="7"/>
      <c r="Y31" s="4"/>
      <c r="Z31" s="115"/>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389"/>
      <c r="C32" s="41" t="s">
        <v>379</v>
      </c>
      <c r="D32" s="44"/>
      <c r="E32" s="40">
        <v>259</v>
      </c>
      <c r="F32" s="37">
        <v>22.007722007722009</v>
      </c>
      <c r="G32" s="30">
        <v>48.648648648648653</v>
      </c>
      <c r="H32" s="30">
        <v>24.710424710424711</v>
      </c>
      <c r="I32" s="102">
        <v>4.6332046332046328</v>
      </c>
      <c r="J32" s="19"/>
      <c r="K32" s="19"/>
      <c r="L32" s="4"/>
      <c r="M32" s="389"/>
      <c r="N32" s="41" t="s">
        <v>383</v>
      </c>
      <c r="O32" s="44"/>
      <c r="P32" s="40">
        <f t="shared" si="0"/>
        <v>259</v>
      </c>
      <c r="Q32" s="116"/>
      <c r="R32" s="117"/>
      <c r="S32" s="117"/>
      <c r="T32" s="117"/>
      <c r="U32" s="117"/>
      <c r="V32" s="117"/>
      <c r="W32" s="117"/>
      <c r="X32" s="117"/>
      <c r="Y32" s="118"/>
      <c r="Z32" s="119"/>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3:8" ht="22.5" customHeight="1" x14ac:dyDescent="0.15"/>
    <row r="34" spans="3:8" ht="22.5" customHeight="1" x14ac:dyDescent="0.15">
      <c r="D34" s="130" t="str">
        <f>F28</f>
        <v>そう思う</v>
      </c>
      <c r="E34" s="130" t="str">
        <f t="shared" ref="E34:G34" si="1">G28</f>
        <v>ややそう思う</v>
      </c>
      <c r="F34" s="130" t="str">
        <f t="shared" si="1"/>
        <v>あまりそう思わない</v>
      </c>
      <c r="G34" s="130" t="str">
        <f t="shared" si="1"/>
        <v>そう思わない　</v>
      </c>
      <c r="H34" t="s">
        <v>229</v>
      </c>
    </row>
    <row r="35" spans="3:8" ht="22.5" customHeight="1" x14ac:dyDescent="0.15">
      <c r="C35" t="str">
        <f>"男性総合職(n=" &amp; E31 &amp; ")"</f>
        <v>男性総合職(n=236)</v>
      </c>
      <c r="D35" s="131">
        <f>F31</f>
        <v>15.677966101694915</v>
      </c>
      <c r="E35" s="131">
        <f t="shared" ref="E35:G35" si="2">G31</f>
        <v>42.372881355932201</v>
      </c>
      <c r="F35" s="131">
        <f t="shared" si="2"/>
        <v>31.779661016949152</v>
      </c>
      <c r="G35" s="131">
        <f t="shared" si="2"/>
        <v>10.16949152542373</v>
      </c>
      <c r="H35" s="131">
        <f>SUM(D35:G35)</f>
        <v>100</v>
      </c>
    </row>
    <row r="36" spans="3:8" ht="22.5" customHeight="1" x14ac:dyDescent="0.15">
      <c r="C36" t="str">
        <f>"女性総合職(n=" &amp; E32 &amp; ")"</f>
        <v>女性総合職(n=259)</v>
      </c>
      <c r="D36" s="131">
        <f>F32</f>
        <v>22.007722007722009</v>
      </c>
      <c r="E36" s="131">
        <f t="shared" ref="E36:G36" si="3">G32</f>
        <v>48.648648648648653</v>
      </c>
      <c r="F36" s="131">
        <f t="shared" si="3"/>
        <v>24.710424710424711</v>
      </c>
      <c r="G36" s="131">
        <f t="shared" si="3"/>
        <v>4.6332046332046328</v>
      </c>
      <c r="H36" s="131">
        <f>SUM(D36:G36)</f>
        <v>100</v>
      </c>
    </row>
    <row r="37" spans="3:8" ht="22.5" customHeight="1" x14ac:dyDescent="0.15"/>
    <row r="38" spans="3:8" ht="22.5" customHeight="1" x14ac:dyDescent="0.15"/>
    <row r="39" spans="3:8" ht="22.5" customHeight="1" x14ac:dyDescent="0.15"/>
    <row r="40" spans="3:8" ht="22.5" customHeight="1" x14ac:dyDescent="0.15"/>
    <row r="41" spans="3:8" ht="22.5" customHeight="1" x14ac:dyDescent="0.15"/>
    <row r="42" spans="3:8" ht="22.5" customHeight="1" x14ac:dyDescent="0.15"/>
    <row r="43" spans="3:8" ht="22.5" customHeight="1" x14ac:dyDescent="0.15"/>
    <row r="44" spans="3:8" ht="22.5" customHeight="1" x14ac:dyDescent="0.15"/>
    <row r="45" spans="3:8" ht="22.5" customHeight="1" x14ac:dyDescent="0.15"/>
    <row r="46" spans="3:8" ht="22.5" customHeight="1" x14ac:dyDescent="0.15"/>
    <row r="47" spans="3:8" ht="22.5" customHeight="1" x14ac:dyDescent="0.15"/>
    <row r="48" spans="3:8" ht="22.5" customHeight="1" x14ac:dyDescent="0.15"/>
    <row r="49" ht="22.5" customHeight="1" x14ac:dyDescent="0.15"/>
    <row r="50" ht="22.5" customHeight="1" x14ac:dyDescent="0.15"/>
    <row r="51" ht="22.5" customHeight="1" x14ac:dyDescent="0.15"/>
  </sheetData>
  <mergeCells count="4">
    <mergeCell ref="B30:D30"/>
    <mergeCell ref="B31:B32"/>
    <mergeCell ref="M30:O30"/>
    <mergeCell ref="M31:M32"/>
  </mergeCells>
  <phoneticPr fontId="7"/>
  <conditionalFormatting sqref="Z28:AE28 C31:C32 F28:K28">
    <cfRule type="cellIs" dxfId="107" priority="2" stopIfTrue="1" operator="equal">
      <formula>"."</formula>
    </cfRule>
  </conditionalFormatting>
  <conditionalFormatting sqref="N31:N32">
    <cfRule type="cellIs" dxfId="106"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9"/>
  <sheetViews>
    <sheetView showGridLines="0" topLeftCell="A29" zoomScale="80" workbookViewId="0">
      <selection activeCell="N32" sqref="N32"/>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customHeight="1" x14ac:dyDescent="0.15">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customHeight="1" x14ac:dyDescent="0.15">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x14ac:dyDescent="0.15">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0"/>
      <c r="C27" s="20"/>
      <c r="D27" s="45"/>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0"/>
      <c r="C28" s="20"/>
      <c r="D28" s="45"/>
      <c r="E28" s="21"/>
      <c r="F28" s="22" t="s">
        <v>82</v>
      </c>
      <c r="G28" s="23" t="s">
        <v>83</v>
      </c>
      <c r="H28" s="23" t="s">
        <v>84</v>
      </c>
      <c r="I28" s="24" t="s">
        <v>85</v>
      </c>
      <c r="J28" s="17"/>
      <c r="K28" s="17"/>
      <c r="L28" s="1"/>
      <c r="M28" s="9"/>
      <c r="N28" s="9"/>
      <c r="O28" s="9"/>
      <c r="Z28" s="17"/>
      <c r="AA28" s="17"/>
      <c r="AB28" s="17"/>
      <c r="AC28" s="17"/>
      <c r="AD28" s="17"/>
      <c r="AE28" s="17"/>
    </row>
    <row r="29" spans="2:123" s="3" customFormat="1" ht="20.100000000000001" customHeight="1" x14ac:dyDescent="0.15">
      <c r="B29" s="20"/>
      <c r="C29" s="20"/>
      <c r="D29" s="45"/>
      <c r="E29" s="11" t="s">
        <v>0</v>
      </c>
      <c r="F29" s="25"/>
      <c r="G29" s="26"/>
      <c r="H29" s="26"/>
      <c r="I29" s="27"/>
      <c r="J29" s="18"/>
      <c r="K29" s="18"/>
      <c r="L29" s="1"/>
      <c r="P29" s="113" t="s">
        <v>0</v>
      </c>
      <c r="X29" s="12"/>
      <c r="Y29" s="4"/>
      <c r="Z29" s="14" t="s">
        <v>1</v>
      </c>
      <c r="AA29" s="18"/>
      <c r="AB29" s="18"/>
      <c r="AC29" s="18"/>
      <c r="AD29" s="18"/>
      <c r="AE29" s="18"/>
    </row>
    <row r="30" spans="2:123" s="1" customFormat="1" ht="22.5" customHeight="1" x14ac:dyDescent="0.15">
      <c r="B30" s="386" t="s">
        <v>2</v>
      </c>
      <c r="C30" s="387"/>
      <c r="D30" s="387"/>
      <c r="E30" s="38">
        <v>495</v>
      </c>
      <c r="F30" s="35">
        <v>10.303030303030303</v>
      </c>
      <c r="G30" s="32">
        <v>48.888888888888886</v>
      </c>
      <c r="H30" s="32">
        <v>34.343434343434339</v>
      </c>
      <c r="I30" s="33">
        <v>6.4646464646464645</v>
      </c>
      <c r="J30" s="19"/>
      <c r="K30" s="19"/>
      <c r="M30" s="386" t="s">
        <v>2</v>
      </c>
      <c r="N30" s="387"/>
      <c r="O30" s="387"/>
      <c r="P30" s="38">
        <f t="shared" ref="P30:P32" si="0">IF(LEN(E30)=0,"",E30)</f>
        <v>495</v>
      </c>
      <c r="Q30" s="120"/>
      <c r="R30" s="121"/>
      <c r="S30" s="121"/>
      <c r="T30" s="121"/>
      <c r="U30" s="121"/>
      <c r="V30" s="121"/>
      <c r="W30" s="121"/>
      <c r="X30" s="121"/>
      <c r="Y30" s="122"/>
      <c r="Z30" s="123"/>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388" t="s">
        <v>3</v>
      </c>
      <c r="C31" s="42" t="s">
        <v>375</v>
      </c>
      <c r="D31" s="43"/>
      <c r="E31" s="39">
        <v>236</v>
      </c>
      <c r="F31" s="36">
        <v>12.711864406779661</v>
      </c>
      <c r="G31" s="28">
        <v>47.033898305084747</v>
      </c>
      <c r="H31" s="28">
        <v>32.627118644067799</v>
      </c>
      <c r="I31" s="29">
        <v>7.6271186440677967</v>
      </c>
      <c r="J31" s="19"/>
      <c r="K31" s="19"/>
      <c r="L31" s="4"/>
      <c r="M31" s="388" t="s">
        <v>3</v>
      </c>
      <c r="N31" s="42" t="s">
        <v>375</v>
      </c>
      <c r="O31" s="43"/>
      <c r="P31" s="39">
        <f t="shared" si="0"/>
        <v>236</v>
      </c>
      <c r="Q31" s="114"/>
      <c r="R31" s="7"/>
      <c r="S31" s="7"/>
      <c r="T31" s="7"/>
      <c r="U31" s="7"/>
      <c r="V31" s="7"/>
      <c r="W31" s="7"/>
      <c r="X31" s="7"/>
      <c r="Y31" s="4"/>
      <c r="Z31" s="115"/>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389"/>
      <c r="C32" s="41" t="s">
        <v>379</v>
      </c>
      <c r="D32" s="44"/>
      <c r="E32" s="40">
        <v>259</v>
      </c>
      <c r="F32" s="37">
        <v>8.1081081081081088</v>
      </c>
      <c r="G32" s="30">
        <v>50.579150579150578</v>
      </c>
      <c r="H32" s="30">
        <v>35.907335907335906</v>
      </c>
      <c r="I32" s="31">
        <v>5.4054054054054053</v>
      </c>
      <c r="J32" s="19"/>
      <c r="K32" s="19"/>
      <c r="L32" s="4"/>
      <c r="M32" s="389"/>
      <c r="N32" s="41" t="s">
        <v>379</v>
      </c>
      <c r="O32" s="44"/>
      <c r="P32" s="40">
        <f t="shared" si="0"/>
        <v>259</v>
      </c>
      <c r="Q32" s="116"/>
      <c r="R32" s="117"/>
      <c r="S32" s="117"/>
      <c r="T32" s="117"/>
      <c r="U32" s="117"/>
      <c r="V32" s="117"/>
      <c r="W32" s="117"/>
      <c r="X32" s="117"/>
      <c r="Y32" s="118"/>
      <c r="Z32" s="119"/>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3:8" ht="22.5" customHeight="1" x14ac:dyDescent="0.15"/>
    <row r="34" spans="3:8" ht="22.5" customHeight="1" x14ac:dyDescent="0.15">
      <c r="D34" s="130" t="str">
        <f>F28</f>
        <v>スペシャリストだと思う</v>
      </c>
      <c r="E34" s="130" t="str">
        <f t="shared" ref="E34:G34" si="1">G28</f>
        <v>どちらかと言えばスペシャリストだと思う</v>
      </c>
      <c r="F34" s="130" t="str">
        <f t="shared" si="1"/>
        <v>どちらかと言えばジェネラリストだと思う</v>
      </c>
      <c r="G34" s="130" t="str">
        <f t="shared" si="1"/>
        <v>ジェネラリストだと思う</v>
      </c>
      <c r="H34" t="s">
        <v>229</v>
      </c>
    </row>
    <row r="35" spans="3:8" ht="22.5" customHeight="1" x14ac:dyDescent="0.15">
      <c r="C35" t="str">
        <f>"男性総合職(n=" &amp; E31 &amp; ")"</f>
        <v>男性総合職(n=236)</v>
      </c>
      <c r="D35" s="131">
        <f>F31</f>
        <v>12.711864406779661</v>
      </c>
      <c r="E35" s="131">
        <f t="shared" ref="E35:G36" si="2">G31</f>
        <v>47.033898305084747</v>
      </c>
      <c r="F35" s="131">
        <f t="shared" si="2"/>
        <v>32.627118644067799</v>
      </c>
      <c r="G35" s="131">
        <f t="shared" si="2"/>
        <v>7.6271186440677967</v>
      </c>
      <c r="H35" s="131">
        <f>SUM(D35:G35)</f>
        <v>100</v>
      </c>
    </row>
    <row r="36" spans="3:8" ht="22.5" customHeight="1" x14ac:dyDescent="0.15">
      <c r="C36" t="str">
        <f>"女性総合職(n=" &amp; E32 &amp; ")"</f>
        <v>女性総合職(n=259)</v>
      </c>
      <c r="D36" s="131">
        <f>F32</f>
        <v>8.1081081081081088</v>
      </c>
      <c r="E36" s="131">
        <f t="shared" si="2"/>
        <v>50.579150579150578</v>
      </c>
      <c r="F36" s="131">
        <f t="shared" si="2"/>
        <v>35.907335907335906</v>
      </c>
      <c r="G36" s="131">
        <f t="shared" si="2"/>
        <v>5.4054054054054053</v>
      </c>
      <c r="H36" s="131">
        <f>SUM(D36:G36)</f>
        <v>100</v>
      </c>
    </row>
    <row r="37" spans="3:8" ht="22.5" customHeight="1" x14ac:dyDescent="0.15"/>
    <row r="38" spans="3:8" ht="22.5" customHeight="1" x14ac:dyDescent="0.15"/>
    <row r="39" spans="3:8" ht="22.5" customHeight="1" x14ac:dyDescent="0.15"/>
    <row r="40" spans="3:8" ht="22.5" customHeight="1" x14ac:dyDescent="0.15"/>
    <row r="41" spans="3:8" ht="22.5" customHeight="1" x14ac:dyDescent="0.15"/>
    <row r="42" spans="3:8" ht="22.5" customHeight="1" x14ac:dyDescent="0.15"/>
    <row r="43" spans="3:8" ht="22.5" customHeight="1" x14ac:dyDescent="0.15"/>
    <row r="44" spans="3:8" ht="22.5" customHeight="1" x14ac:dyDescent="0.15"/>
    <row r="45" spans="3:8" ht="22.5" customHeight="1" x14ac:dyDescent="0.15"/>
    <row r="46" spans="3:8" ht="22.5" customHeight="1" x14ac:dyDescent="0.15"/>
    <row r="47" spans="3:8" ht="22.5" customHeight="1" x14ac:dyDescent="0.15"/>
    <row r="48" spans="3:8" ht="22.5" customHeight="1" x14ac:dyDescent="0.15"/>
    <row r="49" ht="22.5" customHeight="1" x14ac:dyDescent="0.15"/>
    <row r="50" ht="22.5" customHeight="1" x14ac:dyDescent="0.15"/>
    <row r="51" ht="22.5" customHeight="1" x14ac:dyDescent="0.15"/>
    <row r="52" ht="22.5" customHeight="1" x14ac:dyDescent="0.15"/>
    <row r="53" ht="22.5" customHeight="1" x14ac:dyDescent="0.15"/>
    <row r="54" ht="22.5" customHeight="1" x14ac:dyDescent="0.15"/>
    <row r="55" ht="22.5" customHeight="1" x14ac:dyDescent="0.15"/>
    <row r="56" ht="22.5" customHeight="1" x14ac:dyDescent="0.15"/>
    <row r="57" ht="22.5" customHeight="1" x14ac:dyDescent="0.15"/>
    <row r="58" ht="22.5" customHeight="1" x14ac:dyDescent="0.15"/>
    <row r="59" ht="22.5" customHeight="1" x14ac:dyDescent="0.15"/>
  </sheetData>
  <mergeCells count="4">
    <mergeCell ref="B30:D30"/>
    <mergeCell ref="B31:B32"/>
    <mergeCell ref="M30:O30"/>
    <mergeCell ref="M31:M32"/>
  </mergeCells>
  <phoneticPr fontId="7"/>
  <conditionalFormatting sqref="Z28:AE28 C31:C32 F28:K28">
    <cfRule type="cellIs" dxfId="105" priority="2" stopIfTrue="1" operator="equal">
      <formula>"."</formula>
    </cfRule>
  </conditionalFormatting>
  <conditionalFormatting sqref="N31:N32">
    <cfRule type="cellIs" dxfId="104"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1"/>
  <sheetViews>
    <sheetView showGridLines="0" topLeftCell="A29" zoomScale="80" workbookViewId="0">
      <selection activeCell="N32" sqref="N32"/>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x14ac:dyDescent="0.15">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x14ac:dyDescent="0.15">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x14ac:dyDescent="0.15">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0"/>
      <c r="C27" s="20"/>
      <c r="D27" s="45"/>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0"/>
      <c r="C28" s="20"/>
      <c r="D28" s="45"/>
      <c r="E28" s="21"/>
      <c r="F28" s="22" t="s">
        <v>86</v>
      </c>
      <c r="G28" s="23" t="s">
        <v>87</v>
      </c>
      <c r="H28" s="23" t="s">
        <v>88</v>
      </c>
      <c r="I28" s="24" t="s">
        <v>89</v>
      </c>
      <c r="J28" s="17"/>
      <c r="K28" s="17"/>
      <c r="L28" s="1"/>
      <c r="M28" s="9"/>
      <c r="N28" s="9"/>
      <c r="O28" s="9"/>
      <c r="Z28" s="17"/>
      <c r="AA28" s="17"/>
      <c r="AB28" s="17"/>
      <c r="AC28" s="17"/>
      <c r="AD28" s="17"/>
      <c r="AE28" s="17"/>
    </row>
    <row r="29" spans="2:123" s="3" customFormat="1" ht="20.100000000000001" customHeight="1" x14ac:dyDescent="0.15">
      <c r="B29" s="20"/>
      <c r="C29" s="20"/>
      <c r="D29" s="45"/>
      <c r="E29" s="11" t="s">
        <v>0</v>
      </c>
      <c r="F29" s="25"/>
      <c r="G29" s="26"/>
      <c r="H29" s="26"/>
      <c r="I29" s="27"/>
      <c r="J29" s="18"/>
      <c r="K29" s="18"/>
      <c r="L29" s="1"/>
      <c r="P29" s="113" t="s">
        <v>0</v>
      </c>
      <c r="X29" s="12"/>
      <c r="Y29" s="4"/>
      <c r="Z29" s="14" t="s">
        <v>1</v>
      </c>
      <c r="AA29" s="18"/>
      <c r="AB29" s="18"/>
      <c r="AC29" s="18"/>
      <c r="AD29" s="18"/>
      <c r="AE29" s="18"/>
    </row>
    <row r="30" spans="2:123" s="1" customFormat="1" ht="22.5" customHeight="1" x14ac:dyDescent="0.15">
      <c r="B30" s="386" t="s">
        <v>2</v>
      </c>
      <c r="C30" s="387"/>
      <c r="D30" s="387"/>
      <c r="E30" s="38">
        <v>495</v>
      </c>
      <c r="F30" s="35">
        <v>17.575757575757574</v>
      </c>
      <c r="G30" s="32">
        <v>53.737373737373737</v>
      </c>
      <c r="H30" s="32">
        <v>21.414141414141412</v>
      </c>
      <c r="I30" s="33">
        <v>7.2727272727272725</v>
      </c>
      <c r="J30" s="19"/>
      <c r="K30" s="19"/>
      <c r="M30" s="386" t="s">
        <v>2</v>
      </c>
      <c r="N30" s="387"/>
      <c r="O30" s="387"/>
      <c r="P30" s="38">
        <f t="shared" ref="P30:P32" si="0">IF(LEN(E30)=0,"",E30)</f>
        <v>495</v>
      </c>
      <c r="Q30" s="120"/>
      <c r="R30" s="121"/>
      <c r="S30" s="121"/>
      <c r="T30" s="121"/>
      <c r="U30" s="121"/>
      <c r="V30" s="121"/>
      <c r="W30" s="121"/>
      <c r="X30" s="121"/>
      <c r="Y30" s="122"/>
      <c r="Z30" s="123"/>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388" t="s">
        <v>3</v>
      </c>
      <c r="C31" s="42" t="s">
        <v>375</v>
      </c>
      <c r="D31" s="43"/>
      <c r="E31" s="39">
        <v>236</v>
      </c>
      <c r="F31" s="36">
        <v>16.949152542372879</v>
      </c>
      <c r="G31" s="28">
        <v>55.084745762711862</v>
      </c>
      <c r="H31" s="28">
        <v>18.64406779661017</v>
      </c>
      <c r="I31" s="29">
        <v>9.3220338983050848</v>
      </c>
      <c r="J31" s="19"/>
      <c r="K31" s="19"/>
      <c r="L31" s="4"/>
      <c r="M31" s="388" t="s">
        <v>3</v>
      </c>
      <c r="N31" s="42" t="s">
        <v>375</v>
      </c>
      <c r="O31" s="43"/>
      <c r="P31" s="39">
        <f t="shared" si="0"/>
        <v>236</v>
      </c>
      <c r="Q31" s="114"/>
      <c r="R31" s="7"/>
      <c r="S31" s="7"/>
      <c r="T31" s="7"/>
      <c r="U31" s="7"/>
      <c r="V31" s="7"/>
      <c r="W31" s="7"/>
      <c r="X31" s="7"/>
      <c r="Y31" s="4"/>
      <c r="Z31" s="115"/>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389"/>
      <c r="C32" s="41" t="s">
        <v>379</v>
      </c>
      <c r="D32" s="44"/>
      <c r="E32" s="40">
        <v>259</v>
      </c>
      <c r="F32" s="37">
        <v>18.146718146718147</v>
      </c>
      <c r="G32" s="30">
        <v>52.509652509652504</v>
      </c>
      <c r="H32" s="30">
        <v>23.938223938223938</v>
      </c>
      <c r="I32" s="31">
        <v>5.4054054054054053</v>
      </c>
      <c r="J32" s="19"/>
      <c r="K32" s="19"/>
      <c r="L32" s="4"/>
      <c r="M32" s="389"/>
      <c r="N32" s="41" t="s">
        <v>379</v>
      </c>
      <c r="O32" s="44"/>
      <c r="P32" s="40">
        <f t="shared" si="0"/>
        <v>259</v>
      </c>
      <c r="Q32" s="116"/>
      <c r="R32" s="117"/>
      <c r="S32" s="117"/>
      <c r="T32" s="117"/>
      <c r="U32" s="117"/>
      <c r="V32" s="117"/>
      <c r="W32" s="117"/>
      <c r="X32" s="117"/>
      <c r="Y32" s="118"/>
      <c r="Z32" s="119"/>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3:8" ht="22.5" customHeight="1" x14ac:dyDescent="0.15"/>
    <row r="34" spans="3:8" ht="22.5" customHeight="1" x14ac:dyDescent="0.15">
      <c r="D34" s="130" t="str">
        <f>F28</f>
        <v>大いに明確になっている</v>
      </c>
      <c r="E34" s="130" t="str">
        <f t="shared" ref="E34:G34" si="1">G28</f>
        <v>やや明確になっている</v>
      </c>
      <c r="F34" s="130" t="str">
        <f t="shared" si="1"/>
        <v>あまり明確になっていない</v>
      </c>
      <c r="G34" s="130" t="str">
        <f t="shared" si="1"/>
        <v>明確になっていない</v>
      </c>
      <c r="H34" t="s">
        <v>229</v>
      </c>
    </row>
    <row r="35" spans="3:8" ht="22.5" customHeight="1" x14ac:dyDescent="0.15">
      <c r="C35" t="str">
        <f>"男性総合職(n=" &amp; E31 &amp; ")"</f>
        <v>男性総合職(n=236)</v>
      </c>
      <c r="D35" s="131">
        <f>F31</f>
        <v>16.949152542372879</v>
      </c>
      <c r="E35" s="131">
        <f t="shared" ref="E35:G36" si="2">G31</f>
        <v>55.084745762711862</v>
      </c>
      <c r="F35" s="131">
        <f t="shared" si="2"/>
        <v>18.64406779661017</v>
      </c>
      <c r="G35" s="131">
        <f t="shared" si="2"/>
        <v>9.3220338983050848</v>
      </c>
      <c r="H35" s="131">
        <f>SUM(D35:G35)</f>
        <v>99.999999999999986</v>
      </c>
    </row>
    <row r="36" spans="3:8" ht="22.5" customHeight="1" x14ac:dyDescent="0.15">
      <c r="C36" t="str">
        <f>"女性総合職(n=" &amp; E32 &amp; ")"</f>
        <v>女性総合職(n=259)</v>
      </c>
      <c r="D36" s="131">
        <f>F32</f>
        <v>18.146718146718147</v>
      </c>
      <c r="E36" s="131">
        <f t="shared" si="2"/>
        <v>52.509652509652504</v>
      </c>
      <c r="F36" s="131">
        <f t="shared" si="2"/>
        <v>23.938223938223938</v>
      </c>
      <c r="G36" s="131">
        <f t="shared" si="2"/>
        <v>5.4054054054054053</v>
      </c>
      <c r="H36" s="131">
        <f>SUM(D36:G36)</f>
        <v>100</v>
      </c>
    </row>
    <row r="37" spans="3:8" ht="22.5" customHeight="1" x14ac:dyDescent="0.15"/>
    <row r="38" spans="3:8" ht="22.5" customHeight="1" x14ac:dyDescent="0.15"/>
    <row r="39" spans="3:8" ht="22.5" customHeight="1" x14ac:dyDescent="0.15"/>
    <row r="40" spans="3:8" ht="22.5" customHeight="1" x14ac:dyDescent="0.15"/>
    <row r="41" spans="3:8" ht="22.5" customHeight="1" x14ac:dyDescent="0.15"/>
    <row r="42" spans="3:8" ht="22.5" customHeight="1" x14ac:dyDescent="0.15"/>
    <row r="43" spans="3:8" ht="22.5" customHeight="1" x14ac:dyDescent="0.15"/>
    <row r="44" spans="3:8" ht="22.5" customHeight="1" x14ac:dyDescent="0.15"/>
    <row r="45" spans="3:8" ht="22.5" customHeight="1" x14ac:dyDescent="0.15"/>
    <row r="46" spans="3:8" ht="22.5" customHeight="1" x14ac:dyDescent="0.15"/>
    <row r="47" spans="3:8" ht="22.5" customHeight="1" x14ac:dyDescent="0.15"/>
    <row r="48" spans="3:8" ht="22.5" customHeight="1" x14ac:dyDescent="0.15"/>
    <row r="49" ht="22.5" customHeight="1" x14ac:dyDescent="0.15"/>
    <row r="50" ht="22.5" customHeight="1" x14ac:dyDescent="0.15"/>
    <row r="51" ht="22.5" customHeight="1" x14ac:dyDescent="0.15"/>
  </sheetData>
  <mergeCells count="4">
    <mergeCell ref="B30:D30"/>
    <mergeCell ref="B31:B32"/>
    <mergeCell ref="M30:O30"/>
    <mergeCell ref="M31:M32"/>
  </mergeCells>
  <phoneticPr fontId="7"/>
  <conditionalFormatting sqref="Z28:AE28 C31:C32 F28:K28">
    <cfRule type="cellIs" dxfId="103" priority="2" stopIfTrue="1" operator="equal">
      <formula>"."</formula>
    </cfRule>
  </conditionalFormatting>
  <conditionalFormatting sqref="N31:N32">
    <cfRule type="cellIs" dxfId="102"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AC41"/>
  <sheetViews>
    <sheetView topLeftCell="A29" zoomScaleNormal="100" workbookViewId="0">
      <selection activeCell="C32" sqref="C32"/>
    </sheetView>
  </sheetViews>
  <sheetFormatPr defaultColWidth="5.25" defaultRowHeight="13.5" x14ac:dyDescent="0.15"/>
  <cols>
    <col min="1" max="2" width="7" customWidth="1"/>
    <col min="3" max="3" width="25.625" customWidth="1"/>
    <col min="4" max="4" width="4.625" customWidth="1"/>
    <col min="5" max="5" width="5.375" customWidth="1"/>
    <col min="6" max="14" width="6.75" customWidth="1"/>
    <col min="15" max="16" width="5.25" customWidth="1"/>
    <col min="17" max="17" width="3.375" customWidth="1"/>
    <col min="18" max="18" width="7" customWidth="1"/>
    <col min="19" max="19" width="25.625" customWidth="1"/>
    <col min="20" max="20" width="11.25" customWidth="1"/>
    <col min="21" max="29" width="8.25" customWidth="1"/>
  </cols>
  <sheetData>
    <row r="1" spans="2:18" s="1" customFormat="1" ht="21.75" customHeight="1" x14ac:dyDescent="0.15">
      <c r="B1" s="15"/>
      <c r="C1" s="16"/>
      <c r="D1" s="2"/>
      <c r="E1" s="13"/>
      <c r="F1" s="4"/>
      <c r="G1" s="4"/>
      <c r="H1" s="4"/>
      <c r="I1" s="4"/>
      <c r="J1" s="4"/>
      <c r="K1" s="4"/>
      <c r="L1" s="4"/>
      <c r="M1" s="4"/>
      <c r="N1" s="4"/>
    </row>
    <row r="2" spans="2:18" s="1" customFormat="1" ht="15" customHeight="1" x14ac:dyDescent="0.15">
      <c r="B2" s="15"/>
      <c r="C2" s="16"/>
      <c r="D2" s="2"/>
      <c r="E2" s="13"/>
      <c r="F2" s="4"/>
      <c r="G2" s="4"/>
      <c r="H2" s="4"/>
      <c r="I2" s="4"/>
      <c r="J2" s="4"/>
      <c r="K2" s="4"/>
      <c r="L2" s="4"/>
      <c r="M2" s="4"/>
      <c r="N2" s="4"/>
    </row>
    <row r="3" spans="2:18" s="1" customFormat="1" ht="15" customHeight="1" x14ac:dyDescent="0.15">
      <c r="B3" s="15"/>
      <c r="C3" s="16"/>
      <c r="D3" s="2"/>
      <c r="E3" s="13"/>
      <c r="F3" s="4"/>
      <c r="G3" s="4"/>
      <c r="H3" s="4"/>
      <c r="I3" s="4"/>
      <c r="J3" s="4"/>
      <c r="K3" s="4"/>
      <c r="L3" s="4"/>
      <c r="M3" s="4"/>
      <c r="N3" s="4"/>
    </row>
    <row r="4" spans="2:18" s="1" customFormat="1" ht="15" customHeight="1" x14ac:dyDescent="0.15">
      <c r="B4" s="15"/>
      <c r="C4" s="16"/>
      <c r="D4" s="2"/>
      <c r="E4" s="13"/>
      <c r="F4" s="4"/>
      <c r="G4" s="4"/>
      <c r="H4" s="4"/>
      <c r="I4" s="4"/>
      <c r="J4" s="4"/>
      <c r="K4" s="4"/>
      <c r="L4" s="4"/>
      <c r="M4" s="4"/>
      <c r="N4" s="4"/>
    </row>
    <row r="5" spans="2:18" s="1" customFormat="1" ht="15" customHeight="1" x14ac:dyDescent="0.15">
      <c r="B5" s="15"/>
      <c r="C5" s="16"/>
      <c r="D5" s="2"/>
      <c r="E5" s="13"/>
      <c r="F5" s="4"/>
      <c r="G5" s="4"/>
      <c r="H5" s="4"/>
      <c r="I5" s="4"/>
      <c r="J5" s="4"/>
      <c r="K5" s="4"/>
      <c r="L5" s="4"/>
      <c r="M5" s="4"/>
      <c r="N5" s="4"/>
    </row>
    <row r="6" spans="2:18" s="1" customFormat="1" ht="15" customHeight="1" x14ac:dyDescent="0.15">
      <c r="B6" s="15"/>
      <c r="C6" s="16"/>
      <c r="D6" s="2"/>
      <c r="E6" s="13"/>
      <c r="F6" s="4"/>
      <c r="G6" s="4"/>
      <c r="H6" s="4"/>
      <c r="I6" s="4"/>
      <c r="J6" s="4"/>
      <c r="K6" s="4"/>
      <c r="L6" s="4"/>
      <c r="M6" s="4"/>
      <c r="N6" s="4"/>
    </row>
    <row r="7" spans="2:18" s="1" customFormat="1" ht="15" customHeight="1" x14ac:dyDescent="0.15">
      <c r="B7" s="15"/>
      <c r="C7" s="16"/>
      <c r="D7" s="2"/>
      <c r="E7" s="13"/>
      <c r="F7" s="4"/>
      <c r="G7" s="4"/>
      <c r="H7" s="4"/>
      <c r="I7" s="4"/>
      <c r="J7" s="4"/>
      <c r="K7" s="4"/>
      <c r="L7" s="4"/>
      <c r="M7" s="4"/>
      <c r="N7" s="4"/>
    </row>
    <row r="8" spans="2:18" s="1" customFormat="1" ht="15" customHeight="1" x14ac:dyDescent="0.15">
      <c r="B8" s="15"/>
      <c r="C8" s="16"/>
      <c r="D8" s="2"/>
      <c r="E8" s="13"/>
      <c r="F8" s="4"/>
      <c r="G8" s="4"/>
      <c r="H8" s="4"/>
      <c r="I8" s="4"/>
      <c r="J8" s="4"/>
      <c r="K8" s="4"/>
      <c r="L8" s="4"/>
      <c r="M8" s="4"/>
      <c r="N8" s="4"/>
    </row>
    <row r="9" spans="2:18" s="1" customFormat="1" ht="15" hidden="1" customHeight="1" x14ac:dyDescent="0.15">
      <c r="B9" s="15"/>
      <c r="C9" s="16"/>
      <c r="D9" s="2"/>
      <c r="E9" s="13"/>
      <c r="F9" s="4"/>
      <c r="G9" s="4"/>
      <c r="H9" s="4"/>
      <c r="I9" s="4"/>
      <c r="J9" s="4"/>
      <c r="K9" s="4"/>
      <c r="L9" s="4"/>
      <c r="M9" s="4"/>
      <c r="N9" s="4"/>
      <c r="Q9" s="4"/>
      <c r="R9" s="4"/>
    </row>
    <row r="10" spans="2:18" s="1" customFormat="1" ht="15" hidden="1" customHeight="1" x14ac:dyDescent="0.15">
      <c r="B10" s="15"/>
      <c r="C10" s="16"/>
      <c r="D10" s="2"/>
      <c r="E10" s="13"/>
      <c r="F10" s="4"/>
      <c r="G10" s="4"/>
      <c r="H10" s="4"/>
      <c r="I10" s="4"/>
      <c r="J10" s="4"/>
      <c r="K10" s="4"/>
      <c r="L10" s="4"/>
      <c r="M10" s="4"/>
      <c r="N10" s="4"/>
      <c r="Q10" s="3"/>
      <c r="R10" s="3"/>
    </row>
    <row r="11" spans="2:18" s="1" customFormat="1" ht="15" hidden="1" customHeight="1" x14ac:dyDescent="0.15">
      <c r="B11" s="15"/>
      <c r="C11" s="16"/>
      <c r="D11" s="2"/>
      <c r="E11" s="13"/>
      <c r="F11" s="4"/>
      <c r="G11" s="4"/>
      <c r="H11" s="4"/>
      <c r="I11" s="4"/>
      <c r="J11" s="4"/>
      <c r="K11" s="4"/>
      <c r="L11" s="4"/>
      <c r="M11" s="4"/>
      <c r="N11" s="4"/>
      <c r="Q11" s="6"/>
    </row>
    <row r="12" spans="2:18" s="1" customFormat="1" ht="15" hidden="1" customHeight="1" x14ac:dyDescent="0.15">
      <c r="B12" s="15"/>
      <c r="C12" s="16"/>
      <c r="D12" s="2"/>
      <c r="E12" s="13"/>
      <c r="F12" s="4"/>
      <c r="G12" s="4"/>
      <c r="H12" s="4"/>
      <c r="I12" s="4"/>
      <c r="J12" s="4"/>
      <c r="K12" s="4"/>
      <c r="L12" s="4"/>
      <c r="M12" s="4"/>
      <c r="N12" s="4"/>
      <c r="Q12" s="6"/>
    </row>
    <row r="13" spans="2:18" s="1" customFormat="1" ht="15" hidden="1" customHeight="1" x14ac:dyDescent="0.15">
      <c r="B13" s="15"/>
      <c r="C13" s="16"/>
      <c r="D13" s="2"/>
      <c r="E13" s="13"/>
      <c r="F13" s="4"/>
      <c r="G13" s="4"/>
      <c r="H13" s="4"/>
      <c r="I13" s="4"/>
      <c r="J13" s="4"/>
      <c r="K13" s="4"/>
      <c r="L13" s="4"/>
      <c r="M13" s="4"/>
      <c r="N13" s="4"/>
      <c r="Q13" s="6"/>
    </row>
    <row r="14" spans="2:18" s="1" customFormat="1" ht="15" customHeight="1" x14ac:dyDescent="0.15">
      <c r="B14" s="15"/>
      <c r="C14" s="16"/>
      <c r="D14" s="2"/>
      <c r="E14" s="13"/>
      <c r="F14" s="4"/>
      <c r="G14" s="4"/>
      <c r="H14" s="4"/>
      <c r="I14" s="4"/>
      <c r="J14" s="4"/>
      <c r="K14" s="4"/>
      <c r="L14" s="4"/>
      <c r="M14" s="4"/>
      <c r="N14" s="4"/>
    </row>
    <row r="15" spans="2:18" s="1" customFormat="1" ht="15" customHeight="1" x14ac:dyDescent="0.15">
      <c r="B15" s="15"/>
      <c r="C15" s="16"/>
      <c r="D15" s="2"/>
      <c r="E15" s="13"/>
      <c r="F15" s="4"/>
      <c r="G15" s="4"/>
      <c r="H15" s="4"/>
      <c r="I15" s="4"/>
      <c r="J15" s="4"/>
      <c r="K15" s="4"/>
      <c r="L15" s="4"/>
      <c r="M15" s="4"/>
      <c r="N15" s="4"/>
    </row>
    <row r="16" spans="2:18" s="1" customFormat="1" ht="15" customHeight="1" x14ac:dyDescent="0.15">
      <c r="B16" s="15"/>
      <c r="C16" s="16"/>
      <c r="D16" s="2"/>
      <c r="E16" s="13"/>
      <c r="F16" s="4"/>
      <c r="G16" s="4"/>
      <c r="H16" s="4"/>
      <c r="I16" s="4"/>
      <c r="J16" s="4"/>
      <c r="K16" s="4"/>
      <c r="L16" s="4"/>
      <c r="M16" s="4"/>
      <c r="N16" s="4"/>
    </row>
    <row r="17" spans="2:18" s="1" customFormat="1" ht="15" customHeight="1" x14ac:dyDescent="0.15">
      <c r="B17" s="15"/>
      <c r="C17" s="16"/>
      <c r="D17" s="2"/>
      <c r="E17" s="13"/>
      <c r="F17" s="4"/>
      <c r="G17" s="4"/>
      <c r="H17" s="4"/>
      <c r="I17" s="4"/>
      <c r="J17" s="4"/>
      <c r="K17" s="4"/>
      <c r="L17" s="4"/>
      <c r="M17" s="4"/>
      <c r="N17" s="4"/>
    </row>
    <row r="18" spans="2:18" s="1" customFormat="1" ht="15" customHeight="1" x14ac:dyDescent="0.15">
      <c r="B18" s="15"/>
      <c r="C18" s="16"/>
      <c r="D18" s="2"/>
      <c r="E18" s="13"/>
      <c r="F18" s="4"/>
      <c r="G18" s="4"/>
      <c r="H18" s="4"/>
      <c r="I18" s="4"/>
      <c r="J18" s="4"/>
      <c r="K18" s="4"/>
      <c r="L18" s="4"/>
      <c r="M18" s="4"/>
      <c r="N18" s="4"/>
    </row>
    <row r="19" spans="2:18" s="1" customFormat="1" ht="15" customHeight="1" x14ac:dyDescent="0.15">
      <c r="B19" s="15"/>
      <c r="C19" s="16"/>
      <c r="D19" s="2"/>
      <c r="E19" s="13"/>
      <c r="F19" s="4"/>
      <c r="G19" s="4"/>
      <c r="H19" s="4"/>
      <c r="I19" s="4"/>
      <c r="J19" s="4"/>
      <c r="K19" s="4"/>
      <c r="L19" s="4"/>
      <c r="M19" s="4"/>
      <c r="N19" s="4"/>
    </row>
    <row r="20" spans="2:18" s="1" customFormat="1" ht="15" customHeight="1" x14ac:dyDescent="0.15">
      <c r="B20" s="15"/>
      <c r="C20" s="16"/>
      <c r="D20" s="2"/>
      <c r="E20" s="13"/>
      <c r="F20" s="4"/>
      <c r="G20" s="4"/>
      <c r="H20" s="4"/>
      <c r="I20" s="4"/>
      <c r="J20" s="4"/>
      <c r="K20" s="4"/>
      <c r="L20" s="4"/>
      <c r="M20" s="4"/>
      <c r="N20" s="4"/>
    </row>
    <row r="21" spans="2:18" s="1" customFormat="1" ht="15" customHeight="1" x14ac:dyDescent="0.15">
      <c r="B21" s="15"/>
      <c r="C21" s="16"/>
      <c r="D21" s="2"/>
      <c r="E21" s="13"/>
      <c r="F21" s="4"/>
      <c r="G21" s="4"/>
      <c r="H21" s="4"/>
      <c r="I21" s="4"/>
      <c r="J21" s="4"/>
      <c r="K21" s="4"/>
      <c r="L21" s="4"/>
      <c r="M21" s="4"/>
      <c r="N21" s="4"/>
    </row>
    <row r="22" spans="2:18" s="1" customFormat="1" ht="15" customHeight="1" x14ac:dyDescent="0.15">
      <c r="B22" s="15"/>
      <c r="C22" s="16"/>
      <c r="D22" s="2"/>
      <c r="E22" s="13"/>
      <c r="F22" s="4"/>
      <c r="G22" s="4"/>
      <c r="H22" s="4"/>
      <c r="I22" s="4"/>
      <c r="J22" s="4"/>
      <c r="K22" s="4"/>
      <c r="L22" s="4"/>
      <c r="M22" s="4"/>
      <c r="N22" s="4"/>
    </row>
    <row r="23" spans="2:18" s="1" customFormat="1" ht="15" customHeight="1" x14ac:dyDescent="0.15">
      <c r="B23" s="15"/>
      <c r="C23" s="16"/>
      <c r="D23" s="2"/>
      <c r="E23" s="13"/>
      <c r="F23" s="4"/>
      <c r="G23" s="4"/>
      <c r="H23" s="4"/>
      <c r="I23" s="4"/>
      <c r="J23" s="4"/>
      <c r="K23" s="4"/>
      <c r="L23" s="4"/>
      <c r="M23" s="4"/>
      <c r="N23" s="4"/>
    </row>
    <row r="24" spans="2:18" s="1" customFormat="1" ht="15" customHeight="1" x14ac:dyDescent="0.15">
      <c r="B24" s="15"/>
      <c r="C24" s="16"/>
      <c r="D24" s="2"/>
      <c r="E24" s="13"/>
      <c r="F24" s="4"/>
      <c r="G24" s="4"/>
      <c r="H24" s="4"/>
      <c r="I24" s="4"/>
      <c r="J24" s="4"/>
      <c r="K24" s="4"/>
      <c r="L24" s="4"/>
      <c r="M24" s="4"/>
      <c r="N24" s="4"/>
    </row>
    <row r="25" spans="2:18" s="1" customFormat="1" ht="15" customHeight="1" x14ac:dyDescent="0.15">
      <c r="B25" s="15"/>
      <c r="C25" s="16"/>
      <c r="D25" s="2"/>
      <c r="E25" s="13"/>
      <c r="F25" s="4"/>
      <c r="G25" s="4"/>
      <c r="H25" s="4"/>
      <c r="I25" s="4"/>
      <c r="J25" s="4"/>
      <c r="K25" s="4"/>
      <c r="L25" s="4"/>
      <c r="M25" s="4"/>
      <c r="N25" s="4"/>
    </row>
    <row r="26" spans="2:18" s="1" customFormat="1" ht="15" customHeight="1" x14ac:dyDescent="0.15">
      <c r="B26" s="15"/>
      <c r="C26" s="16"/>
      <c r="D26" s="2"/>
      <c r="E26" s="13"/>
      <c r="F26" s="4"/>
      <c r="G26" s="4"/>
      <c r="H26" s="4"/>
      <c r="I26" s="4"/>
      <c r="J26" s="4"/>
      <c r="K26" s="4"/>
      <c r="L26" s="4"/>
      <c r="M26" s="4"/>
      <c r="N26" s="4"/>
    </row>
    <row r="27" spans="2:18" s="1" customFormat="1" ht="15" customHeight="1" x14ac:dyDescent="0.15">
      <c r="B27" s="20"/>
      <c r="C27" s="20"/>
      <c r="D27" s="45"/>
      <c r="E27" s="34"/>
      <c r="F27" s="10"/>
      <c r="G27" s="10"/>
      <c r="H27" s="10"/>
      <c r="I27" s="10"/>
      <c r="J27" s="10"/>
      <c r="K27" s="10"/>
      <c r="L27" s="10"/>
      <c r="M27" s="10"/>
      <c r="N27" s="10"/>
    </row>
    <row r="28" spans="2:18" s="4" customFormat="1" ht="129.94999999999999" customHeight="1" x14ac:dyDescent="0.15">
      <c r="B28" s="20"/>
      <c r="C28" s="20"/>
      <c r="D28" s="45"/>
      <c r="E28" s="21"/>
      <c r="F28" s="22" t="s">
        <v>90</v>
      </c>
      <c r="G28" s="23" t="s">
        <v>91</v>
      </c>
      <c r="H28" s="23" t="s">
        <v>92</v>
      </c>
      <c r="I28" s="23" t="s">
        <v>93</v>
      </c>
      <c r="J28" s="23" t="s">
        <v>94</v>
      </c>
      <c r="K28" s="23" t="s">
        <v>95</v>
      </c>
      <c r="L28" s="23" t="s">
        <v>96</v>
      </c>
      <c r="M28" s="23" t="s">
        <v>46</v>
      </c>
      <c r="N28" s="24" t="s">
        <v>97</v>
      </c>
      <c r="O28" s="17"/>
      <c r="P28" s="17"/>
      <c r="Q28" s="1"/>
      <c r="R28" s="1"/>
    </row>
    <row r="29" spans="2:18" s="3" customFormat="1" ht="20.100000000000001" customHeight="1" x14ac:dyDescent="0.15">
      <c r="B29" s="20"/>
      <c r="C29" s="20"/>
      <c r="D29" s="45"/>
      <c r="E29" s="11" t="s">
        <v>0</v>
      </c>
      <c r="F29" s="25"/>
      <c r="G29" s="26"/>
      <c r="H29" s="26"/>
      <c r="I29" s="26"/>
      <c r="J29" s="26"/>
      <c r="K29" s="26"/>
      <c r="L29" s="26"/>
      <c r="M29" s="26"/>
      <c r="N29" s="27"/>
      <c r="Q29" s="1"/>
      <c r="R29" s="1"/>
    </row>
    <row r="30" spans="2:18" s="1" customFormat="1" ht="22.5" customHeight="1" x14ac:dyDescent="0.15">
      <c r="B30" s="386" t="s">
        <v>2</v>
      </c>
      <c r="C30" s="387"/>
      <c r="D30" s="387"/>
      <c r="E30" s="38">
        <v>495</v>
      </c>
      <c r="F30" s="35">
        <v>18.787878787878785</v>
      </c>
      <c r="G30" s="32">
        <v>12.929292929292929</v>
      </c>
      <c r="H30" s="32">
        <v>23.232323232323232</v>
      </c>
      <c r="I30" s="32">
        <v>6.8686868686868685</v>
      </c>
      <c r="J30" s="32">
        <v>24.848484848484848</v>
      </c>
      <c r="K30" s="32">
        <v>7.6767676767676765</v>
      </c>
      <c r="L30" s="32">
        <v>13.535353535353536</v>
      </c>
      <c r="M30" s="32">
        <v>1.4141414141414141</v>
      </c>
      <c r="N30" s="33">
        <v>37.171717171717169</v>
      </c>
      <c r="O30" s="16"/>
      <c r="P30" s="16"/>
    </row>
    <row r="31" spans="2:18" s="1" customFormat="1" ht="22.5" customHeight="1" x14ac:dyDescent="0.15">
      <c r="B31" s="388" t="s">
        <v>3</v>
      </c>
      <c r="C31" s="42" t="s">
        <v>375</v>
      </c>
      <c r="D31" s="43"/>
      <c r="E31" s="39">
        <v>236</v>
      </c>
      <c r="F31" s="97">
        <v>11.864406779661017</v>
      </c>
      <c r="G31" s="65">
        <v>8.898305084745763</v>
      </c>
      <c r="H31" s="28">
        <v>21.610169491525426</v>
      </c>
      <c r="I31" s="28">
        <v>5.508474576271186</v>
      </c>
      <c r="J31" s="28">
        <v>24.152542372881356</v>
      </c>
      <c r="K31" s="49">
        <v>3.3898305084745761</v>
      </c>
      <c r="L31" s="65">
        <v>9.7457627118644066</v>
      </c>
      <c r="M31" s="28">
        <v>1.2711864406779663</v>
      </c>
      <c r="N31" s="104">
        <v>48.305084745762713</v>
      </c>
      <c r="O31" s="16"/>
      <c r="P31" s="16"/>
    </row>
    <row r="32" spans="2:18" s="1" customFormat="1" ht="22.5" customHeight="1" x14ac:dyDescent="0.15">
      <c r="B32" s="389"/>
      <c r="C32" s="41" t="s">
        <v>379</v>
      </c>
      <c r="D32" s="44"/>
      <c r="E32" s="40">
        <v>259</v>
      </c>
      <c r="F32" s="103">
        <v>25.096525096525095</v>
      </c>
      <c r="G32" s="58">
        <v>16.602316602316602</v>
      </c>
      <c r="H32" s="30">
        <v>24.710424710424711</v>
      </c>
      <c r="I32" s="30">
        <v>8.1081081081081088</v>
      </c>
      <c r="J32" s="30">
        <v>25.482625482625483</v>
      </c>
      <c r="K32" s="48">
        <v>11.583011583011583</v>
      </c>
      <c r="L32" s="58">
        <v>16.988416988416986</v>
      </c>
      <c r="M32" s="30">
        <v>1.5444015444015444</v>
      </c>
      <c r="N32" s="82">
        <v>27.027027027027028</v>
      </c>
      <c r="O32" s="16"/>
      <c r="P32" s="16"/>
    </row>
    <row r="34" spans="3:29" ht="44.25" customHeight="1" x14ac:dyDescent="0.15">
      <c r="D34" s="130" t="str">
        <f t="shared" ref="D34:L34" si="0">F28</f>
        <v>業務に関連した専門の勉強会やセミナー</v>
      </c>
      <c r="E34" s="130" t="str">
        <f t="shared" si="0"/>
        <v>異業種交流会・同業者の会合等</v>
      </c>
      <c r="F34" s="130" t="str">
        <f t="shared" si="0"/>
        <v>学生時代の友人・先輩・後輩やゼミ等を通じた知り合い</v>
      </c>
      <c r="G34" s="130" t="str">
        <f t="shared" si="0"/>
        <v>社会貢献活動を通じたネットワーク</v>
      </c>
      <c r="H34" s="130" t="str">
        <f t="shared" si="0"/>
        <v>趣味を通じたネットワーク</v>
      </c>
      <c r="I34" s="130" t="str">
        <f t="shared" si="0"/>
        <v>子供等を通じたネットワーク</v>
      </c>
      <c r="J34" s="130" t="str">
        <f t="shared" si="0"/>
        <v>地域を通じたネットワーク</v>
      </c>
      <c r="K34" s="130" t="str">
        <f t="shared" si="0"/>
        <v>その他（具体的に【　　　】）</v>
      </c>
      <c r="L34" s="130" t="str">
        <f t="shared" si="0"/>
        <v>外部のネットワークがない</v>
      </c>
    </row>
    <row r="35" spans="3:29" x14ac:dyDescent="0.15">
      <c r="C35" t="str">
        <f>"男性総合職(n=" &amp; E31 &amp; ")"</f>
        <v>男性総合職(n=236)</v>
      </c>
      <c r="D35" s="131">
        <f t="shared" ref="D35:L36" si="1">F31</f>
        <v>11.864406779661017</v>
      </c>
      <c r="E35" s="131">
        <f t="shared" si="1"/>
        <v>8.898305084745763</v>
      </c>
      <c r="F35" s="131">
        <f t="shared" si="1"/>
        <v>21.610169491525426</v>
      </c>
      <c r="G35" s="131">
        <f t="shared" si="1"/>
        <v>5.508474576271186</v>
      </c>
      <c r="H35" s="131">
        <f t="shared" si="1"/>
        <v>24.152542372881356</v>
      </c>
      <c r="I35" s="131">
        <f t="shared" si="1"/>
        <v>3.3898305084745761</v>
      </c>
      <c r="J35" s="131">
        <f t="shared" si="1"/>
        <v>9.7457627118644066</v>
      </c>
      <c r="K35" s="131">
        <f t="shared" si="1"/>
        <v>1.2711864406779663</v>
      </c>
      <c r="L35" s="131">
        <f t="shared" si="1"/>
        <v>48.305084745762713</v>
      </c>
    </row>
    <row r="36" spans="3:29" ht="9" customHeight="1" x14ac:dyDescent="0.15">
      <c r="C36" t="str">
        <f>"女性総合職(n=" &amp; E32 &amp; ")"</f>
        <v>女性総合職(n=259)</v>
      </c>
      <c r="D36" s="131">
        <f t="shared" si="1"/>
        <v>25.096525096525095</v>
      </c>
      <c r="E36" s="131">
        <f t="shared" si="1"/>
        <v>16.602316602316602</v>
      </c>
      <c r="F36" s="131">
        <f t="shared" si="1"/>
        <v>24.710424710424711</v>
      </c>
      <c r="G36" s="131">
        <f t="shared" si="1"/>
        <v>8.1081081081081088</v>
      </c>
      <c r="H36" s="131">
        <f t="shared" si="1"/>
        <v>25.482625482625483</v>
      </c>
      <c r="I36" s="131">
        <f t="shared" si="1"/>
        <v>11.583011583011583</v>
      </c>
      <c r="J36" s="131">
        <f t="shared" si="1"/>
        <v>16.988416988416986</v>
      </c>
      <c r="K36" s="131">
        <f t="shared" si="1"/>
        <v>1.5444015444015444</v>
      </c>
      <c r="L36" s="131">
        <f t="shared" si="1"/>
        <v>27.027027027027028</v>
      </c>
    </row>
    <row r="37" spans="3:29" hidden="1" x14ac:dyDescent="0.15"/>
    <row r="38" spans="3:29" ht="29.25" customHeight="1" x14ac:dyDescent="0.15">
      <c r="T38" s="438" t="s">
        <v>371</v>
      </c>
      <c r="U38" s="439"/>
      <c r="V38" s="439"/>
      <c r="W38" s="439"/>
      <c r="X38" s="439"/>
      <c r="Y38" s="439"/>
      <c r="Z38" s="439"/>
      <c r="AA38" s="439"/>
      <c r="AB38" s="439"/>
      <c r="AC38" s="440"/>
    </row>
    <row r="39" spans="3:29" ht="90" customHeight="1" x14ac:dyDescent="0.15">
      <c r="T39" s="180"/>
      <c r="U39" s="354" t="s">
        <v>90</v>
      </c>
      <c r="V39" s="356" t="s">
        <v>91</v>
      </c>
      <c r="W39" s="356" t="s">
        <v>92</v>
      </c>
      <c r="X39" s="356" t="s">
        <v>93</v>
      </c>
      <c r="Y39" s="356" t="s">
        <v>94</v>
      </c>
      <c r="Z39" s="356" t="s">
        <v>95</v>
      </c>
      <c r="AA39" s="356" t="s">
        <v>96</v>
      </c>
      <c r="AB39" s="356" t="s">
        <v>368</v>
      </c>
      <c r="AC39" s="355" t="s">
        <v>97</v>
      </c>
    </row>
    <row r="40" spans="3:29" ht="18.75" customHeight="1" x14ac:dyDescent="0.15">
      <c r="T40" s="180" t="s">
        <v>369</v>
      </c>
      <c r="U40" s="357">
        <v>11.864406779661017</v>
      </c>
      <c r="V40" s="358">
        <v>8.898305084745763</v>
      </c>
      <c r="W40" s="358">
        <v>21.610169491525426</v>
      </c>
      <c r="X40" s="358">
        <v>5.508474576271186</v>
      </c>
      <c r="Y40" s="358">
        <v>24.152542372881356</v>
      </c>
      <c r="Z40" s="358">
        <v>3.3898305084745761</v>
      </c>
      <c r="AA40" s="358">
        <v>9.7457627118644066</v>
      </c>
      <c r="AB40" s="358">
        <v>1.2711864406779663</v>
      </c>
      <c r="AC40" s="359">
        <v>48.305084745762713</v>
      </c>
    </row>
    <row r="41" spans="3:29" ht="18.75" customHeight="1" x14ac:dyDescent="0.15">
      <c r="T41" s="180" t="s">
        <v>370</v>
      </c>
      <c r="U41" s="357">
        <v>25.096525096525095</v>
      </c>
      <c r="V41" s="358">
        <v>16.602316602316602</v>
      </c>
      <c r="W41" s="358">
        <v>24.710424710424711</v>
      </c>
      <c r="X41" s="358">
        <v>8.1081081081081088</v>
      </c>
      <c r="Y41" s="358">
        <v>25.482625482625483</v>
      </c>
      <c r="Z41" s="358">
        <v>11.583011583011583</v>
      </c>
      <c r="AA41" s="358">
        <v>16.988416988416986</v>
      </c>
      <c r="AB41" s="358">
        <v>1.5444015444015444</v>
      </c>
      <c r="AC41" s="359">
        <v>27.027027027027028</v>
      </c>
    </row>
  </sheetData>
  <mergeCells count="3">
    <mergeCell ref="B30:D30"/>
    <mergeCell ref="B31:B32"/>
    <mergeCell ref="T38:AC38"/>
  </mergeCells>
  <phoneticPr fontId="7"/>
  <conditionalFormatting sqref="C31:C32 F28:N28">
    <cfRule type="cellIs" dxfId="101" priority="3" stopIfTrue="1" operator="equal">
      <formula>"."</formula>
    </cfRule>
  </conditionalFormatting>
  <conditionalFormatting sqref="O28">
    <cfRule type="cellIs" dxfId="100" priority="2" stopIfTrue="1" operator="equal">
      <formula>"."</formula>
    </cfRule>
  </conditionalFormatting>
  <conditionalFormatting sqref="P28">
    <cfRule type="cellIs" dxfId="99"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M36"/>
  <sheetViews>
    <sheetView topLeftCell="A27" zoomScaleNormal="100" workbookViewId="0">
      <selection activeCell="C32" sqref="C32"/>
    </sheetView>
  </sheetViews>
  <sheetFormatPr defaultColWidth="5.25" defaultRowHeight="13.5" x14ac:dyDescent="0.15"/>
  <cols>
    <col min="1" max="2" width="7" customWidth="1"/>
    <col min="3" max="3" width="25.625" customWidth="1"/>
    <col min="4" max="4" width="4.625" customWidth="1"/>
    <col min="5" max="5" width="5.375" customWidth="1"/>
    <col min="6" max="9" width="6.75" customWidth="1"/>
    <col min="10" max="11" width="5.25" customWidth="1"/>
    <col min="12" max="12" width="3.375" customWidth="1"/>
    <col min="13" max="13" width="7" customWidth="1"/>
    <col min="14" max="14" width="25.625" customWidth="1"/>
    <col min="15" max="15" width="5.375" customWidth="1"/>
  </cols>
  <sheetData>
    <row r="1" spans="2:13" s="1" customFormat="1" ht="21.75" customHeight="1" x14ac:dyDescent="0.15">
      <c r="B1" s="15"/>
      <c r="C1" s="16"/>
      <c r="D1" s="2"/>
      <c r="E1" s="13"/>
      <c r="F1" s="4"/>
      <c r="G1" s="4"/>
      <c r="H1" s="4"/>
      <c r="I1" s="4"/>
    </row>
    <row r="2" spans="2:13" s="1" customFormat="1" ht="15" customHeight="1" x14ac:dyDescent="0.15">
      <c r="B2" s="15"/>
      <c r="C2" s="16"/>
      <c r="D2" s="2"/>
      <c r="E2" s="13"/>
      <c r="F2" s="4"/>
      <c r="G2" s="4"/>
      <c r="H2" s="4"/>
      <c r="I2" s="4"/>
    </row>
    <row r="3" spans="2:13" s="1" customFormat="1" ht="15" customHeight="1" x14ac:dyDescent="0.15">
      <c r="B3" s="15"/>
      <c r="C3" s="16"/>
      <c r="D3" s="2"/>
      <c r="E3" s="13"/>
      <c r="F3" s="4"/>
      <c r="G3" s="4"/>
      <c r="H3" s="4"/>
      <c r="I3" s="4"/>
    </row>
    <row r="4" spans="2:13" s="1" customFormat="1" ht="15" customHeight="1" x14ac:dyDescent="0.15">
      <c r="B4" s="15"/>
      <c r="C4" s="16"/>
      <c r="D4" s="2"/>
      <c r="E4" s="13"/>
      <c r="F4" s="4"/>
      <c r="G4" s="4"/>
      <c r="H4" s="4"/>
      <c r="I4" s="4"/>
    </row>
    <row r="5" spans="2:13" s="1" customFormat="1" ht="15" customHeight="1" x14ac:dyDescent="0.15">
      <c r="B5" s="15"/>
      <c r="C5" s="16"/>
      <c r="D5" s="2"/>
      <c r="E5" s="13"/>
      <c r="F5" s="4"/>
      <c r="G5" s="4"/>
      <c r="H5" s="4"/>
      <c r="I5" s="4"/>
    </row>
    <row r="6" spans="2:13" s="1" customFormat="1" ht="15" customHeight="1" x14ac:dyDescent="0.15">
      <c r="B6" s="15"/>
      <c r="C6" s="16"/>
      <c r="D6" s="2"/>
      <c r="E6" s="13"/>
      <c r="F6" s="4"/>
      <c r="G6" s="4"/>
      <c r="H6" s="4"/>
      <c r="I6" s="4"/>
    </row>
    <row r="7" spans="2:13" s="1" customFormat="1" ht="15" customHeight="1" x14ac:dyDescent="0.15">
      <c r="B7" s="15"/>
      <c r="C7" s="16"/>
      <c r="D7" s="2"/>
      <c r="E7" s="13"/>
      <c r="F7" s="4"/>
      <c r="G7" s="4"/>
      <c r="H7" s="4"/>
      <c r="I7" s="4"/>
    </row>
    <row r="8" spans="2:13" s="1" customFormat="1" ht="15" customHeight="1" x14ac:dyDescent="0.15">
      <c r="B8" s="15"/>
      <c r="C8" s="16"/>
      <c r="D8" s="2"/>
      <c r="E8" s="13"/>
      <c r="F8" s="4"/>
      <c r="G8" s="4"/>
      <c r="H8" s="4"/>
      <c r="I8" s="4"/>
    </row>
    <row r="9" spans="2:13" s="1" customFormat="1" ht="15" hidden="1" customHeight="1" x14ac:dyDescent="0.15">
      <c r="B9" s="15"/>
      <c r="C9" s="16"/>
      <c r="D9" s="2"/>
      <c r="E9" s="13"/>
      <c r="F9" s="4"/>
      <c r="G9" s="4"/>
      <c r="H9" s="4"/>
      <c r="I9" s="4"/>
      <c r="L9" s="4"/>
      <c r="M9" s="4"/>
    </row>
    <row r="10" spans="2:13" s="1" customFormat="1" ht="15" hidden="1" customHeight="1" x14ac:dyDescent="0.15">
      <c r="B10" s="15"/>
      <c r="C10" s="16"/>
      <c r="D10" s="2"/>
      <c r="E10" s="13"/>
      <c r="F10" s="4"/>
      <c r="G10" s="4"/>
      <c r="H10" s="4"/>
      <c r="I10" s="4"/>
      <c r="L10" s="3"/>
      <c r="M10" s="3"/>
    </row>
    <row r="11" spans="2:13" s="1" customFormat="1" ht="15" hidden="1" customHeight="1" x14ac:dyDescent="0.15">
      <c r="B11" s="15"/>
      <c r="C11" s="16"/>
      <c r="D11" s="2"/>
      <c r="E11" s="13"/>
      <c r="F11" s="4"/>
      <c r="G11" s="4"/>
      <c r="H11" s="4"/>
      <c r="I11" s="4"/>
      <c r="L11" s="6"/>
    </row>
    <row r="12" spans="2:13" s="1" customFormat="1" ht="15" hidden="1" customHeight="1" x14ac:dyDescent="0.15">
      <c r="B12" s="15"/>
      <c r="C12" s="16"/>
      <c r="D12" s="2"/>
      <c r="E12" s="13"/>
      <c r="F12" s="4"/>
      <c r="G12" s="4"/>
      <c r="H12" s="4"/>
      <c r="I12" s="4"/>
      <c r="L12" s="6"/>
    </row>
    <row r="13" spans="2:13" s="1" customFormat="1" ht="15" hidden="1" customHeight="1" x14ac:dyDescent="0.15">
      <c r="B13" s="15"/>
      <c r="C13" s="16"/>
      <c r="D13" s="2"/>
      <c r="E13" s="13"/>
      <c r="F13" s="4"/>
      <c r="G13" s="4"/>
      <c r="H13" s="4"/>
      <c r="I13" s="4"/>
      <c r="L13" s="6"/>
    </row>
    <row r="14" spans="2:13" s="1" customFormat="1" ht="15" customHeight="1" x14ac:dyDescent="0.15">
      <c r="B14" s="15"/>
      <c r="C14" s="16"/>
      <c r="D14" s="2"/>
      <c r="E14" s="13"/>
      <c r="F14" s="4"/>
      <c r="G14" s="4"/>
      <c r="H14" s="4"/>
      <c r="I14" s="4"/>
    </row>
    <row r="15" spans="2:13" s="1" customFormat="1" ht="15" customHeight="1" x14ac:dyDescent="0.15">
      <c r="B15" s="15"/>
      <c r="C15" s="16"/>
      <c r="D15" s="2"/>
      <c r="E15" s="13"/>
      <c r="F15" s="4"/>
      <c r="G15" s="4"/>
      <c r="H15" s="4"/>
      <c r="I15" s="4"/>
    </row>
    <row r="16" spans="2:13" s="1" customFormat="1" ht="15" customHeight="1" x14ac:dyDescent="0.15">
      <c r="B16" s="15"/>
      <c r="C16" s="16"/>
      <c r="D16" s="2"/>
      <c r="E16" s="13"/>
      <c r="F16" s="4"/>
      <c r="G16" s="4"/>
      <c r="H16" s="4"/>
      <c r="I16" s="4"/>
    </row>
    <row r="17" spans="2:13" s="1" customFormat="1" ht="15" customHeight="1" x14ac:dyDescent="0.15">
      <c r="B17" s="15"/>
      <c r="C17" s="16"/>
      <c r="D17" s="2"/>
      <c r="E17" s="13"/>
      <c r="F17" s="4"/>
      <c r="G17" s="4"/>
      <c r="H17" s="4"/>
      <c r="I17" s="4"/>
    </row>
    <row r="18" spans="2:13" s="1" customFormat="1" ht="15" customHeight="1" x14ac:dyDescent="0.15">
      <c r="B18" s="15"/>
      <c r="C18" s="16"/>
      <c r="D18" s="2"/>
      <c r="E18" s="13"/>
      <c r="F18" s="4"/>
      <c r="G18" s="4"/>
      <c r="H18" s="4"/>
      <c r="I18" s="4"/>
    </row>
    <row r="19" spans="2:13" s="1" customFormat="1" ht="15" customHeight="1" x14ac:dyDescent="0.15">
      <c r="B19" s="15"/>
      <c r="C19" s="16"/>
      <c r="D19" s="2"/>
      <c r="E19" s="13"/>
      <c r="F19" s="4"/>
      <c r="G19" s="4"/>
      <c r="H19" s="4"/>
      <c r="I19" s="4"/>
    </row>
    <row r="20" spans="2:13" s="1" customFormat="1" ht="15" customHeight="1" x14ac:dyDescent="0.15">
      <c r="B20" s="15"/>
      <c r="C20" s="16"/>
      <c r="D20" s="2"/>
      <c r="E20" s="13"/>
      <c r="F20" s="4"/>
      <c r="G20" s="4"/>
      <c r="H20" s="4"/>
      <c r="I20" s="4"/>
    </row>
    <row r="21" spans="2:13" s="1" customFormat="1" ht="15" customHeight="1" x14ac:dyDescent="0.15">
      <c r="B21" s="15"/>
      <c r="C21" s="16"/>
      <c r="D21" s="2"/>
      <c r="E21" s="13"/>
      <c r="F21" s="4"/>
      <c r="G21" s="4"/>
      <c r="H21" s="4"/>
      <c r="I21" s="4"/>
    </row>
    <row r="22" spans="2:13" s="1" customFormat="1" ht="15" customHeight="1" x14ac:dyDescent="0.15">
      <c r="B22" s="15"/>
      <c r="C22" s="16"/>
      <c r="D22" s="2"/>
      <c r="E22" s="13"/>
      <c r="F22" s="4"/>
      <c r="G22" s="4"/>
      <c r="H22" s="4"/>
      <c r="I22" s="4"/>
    </row>
    <row r="23" spans="2:13" s="1" customFormat="1" ht="15" customHeight="1" x14ac:dyDescent="0.15">
      <c r="B23" s="15"/>
      <c r="C23" s="16"/>
      <c r="D23" s="2"/>
      <c r="E23" s="13"/>
      <c r="F23" s="4"/>
      <c r="G23" s="4"/>
      <c r="H23" s="4"/>
      <c r="I23" s="4"/>
    </row>
    <row r="24" spans="2:13" s="1" customFormat="1" ht="15" customHeight="1" x14ac:dyDescent="0.15">
      <c r="B24" s="15"/>
      <c r="C24" s="16"/>
      <c r="D24" s="2"/>
      <c r="E24" s="13"/>
      <c r="F24" s="4"/>
      <c r="G24" s="4"/>
      <c r="H24" s="4"/>
      <c r="I24" s="4"/>
    </row>
    <row r="25" spans="2:13" s="1" customFormat="1" ht="15" customHeight="1" x14ac:dyDescent="0.15">
      <c r="B25" s="15"/>
      <c r="C25" s="16"/>
      <c r="D25" s="2"/>
      <c r="E25" s="13"/>
      <c r="F25" s="4"/>
      <c r="G25" s="4"/>
      <c r="H25" s="4"/>
      <c r="I25" s="4"/>
    </row>
    <row r="26" spans="2:13" s="1" customFormat="1" ht="15" customHeight="1" x14ac:dyDescent="0.15">
      <c r="B26" s="15"/>
      <c r="C26" s="16"/>
      <c r="D26" s="2"/>
      <c r="E26" s="13"/>
      <c r="F26" s="4"/>
      <c r="G26" s="4"/>
      <c r="H26" s="4"/>
      <c r="I26" s="4"/>
    </row>
    <row r="27" spans="2:13" s="1" customFormat="1" ht="15" customHeight="1" x14ac:dyDescent="0.15">
      <c r="B27" s="20"/>
      <c r="C27" s="20"/>
      <c r="D27" s="45"/>
      <c r="E27" s="34"/>
      <c r="F27" s="10"/>
      <c r="G27" s="10"/>
      <c r="H27" s="10"/>
      <c r="I27" s="10"/>
    </row>
    <row r="28" spans="2:13" s="4" customFormat="1" ht="129.94999999999999" customHeight="1" x14ac:dyDescent="0.15">
      <c r="B28" s="20"/>
      <c r="C28" s="20"/>
      <c r="D28" s="45"/>
      <c r="E28" s="21"/>
      <c r="F28" s="22" t="s">
        <v>98</v>
      </c>
      <c r="G28" s="23" t="s">
        <v>99</v>
      </c>
      <c r="H28" s="23" t="s">
        <v>100</v>
      </c>
      <c r="I28" s="24" t="s">
        <v>5</v>
      </c>
      <c r="J28" s="17"/>
      <c r="K28" s="17"/>
      <c r="L28" s="1"/>
      <c r="M28" s="1"/>
    </row>
    <row r="29" spans="2:13" s="3" customFormat="1" ht="20.100000000000001" customHeight="1" x14ac:dyDescent="0.15">
      <c r="B29" s="20"/>
      <c r="C29" s="20"/>
      <c r="D29" s="45"/>
      <c r="E29" s="11" t="s">
        <v>0</v>
      </c>
      <c r="F29" s="25"/>
      <c r="G29" s="26"/>
      <c r="H29" s="26"/>
      <c r="I29" s="27"/>
      <c r="L29" s="1"/>
      <c r="M29" s="1"/>
    </row>
    <row r="30" spans="2:13" s="1" customFormat="1" ht="22.5" customHeight="1" x14ac:dyDescent="0.15">
      <c r="B30" s="386" t="s">
        <v>2</v>
      </c>
      <c r="C30" s="387"/>
      <c r="D30" s="387"/>
      <c r="E30" s="38">
        <v>184</v>
      </c>
      <c r="F30" s="35">
        <v>50</v>
      </c>
      <c r="G30" s="32">
        <v>16.847826086956523</v>
      </c>
      <c r="H30" s="32">
        <v>44.021739130434781</v>
      </c>
      <c r="I30" s="33">
        <v>0.54347826086956519</v>
      </c>
      <c r="J30" s="16"/>
      <c r="K30" s="16"/>
    </row>
    <row r="31" spans="2:13" s="1" customFormat="1" ht="22.5" customHeight="1" x14ac:dyDescent="0.15">
      <c r="B31" s="388" t="s">
        <v>3</v>
      </c>
      <c r="C31" s="42" t="s">
        <v>375</v>
      </c>
      <c r="D31" s="43"/>
      <c r="E31" s="39">
        <v>114</v>
      </c>
      <c r="F31" s="36">
        <v>53.508771929824562</v>
      </c>
      <c r="G31" s="28">
        <v>14.912280701754385</v>
      </c>
      <c r="H31" s="28">
        <v>42.105263157894733</v>
      </c>
      <c r="I31" s="29">
        <v>0.8771929824561403</v>
      </c>
      <c r="J31" s="16"/>
      <c r="K31" s="16"/>
    </row>
    <row r="32" spans="2:13" s="1" customFormat="1" ht="22.5" customHeight="1" x14ac:dyDescent="0.15">
      <c r="B32" s="389"/>
      <c r="C32" s="41" t="s">
        <v>379</v>
      </c>
      <c r="D32" s="44"/>
      <c r="E32" s="40">
        <v>70</v>
      </c>
      <c r="F32" s="83">
        <v>44.285714285714285</v>
      </c>
      <c r="G32" s="30">
        <v>20</v>
      </c>
      <c r="H32" s="30">
        <v>47.142857142857139</v>
      </c>
      <c r="I32" s="31">
        <v>0</v>
      </c>
      <c r="J32" s="16"/>
      <c r="K32" s="16"/>
    </row>
    <row r="34" spans="3:8" x14ac:dyDescent="0.15">
      <c r="D34" s="130" t="str">
        <f>F28</f>
        <v>外部のネットワークづくりに興味がない</v>
      </c>
      <c r="E34" s="130" t="str">
        <f t="shared" ref="E34:G34" si="0">G28</f>
        <v>忙しくて外部のネットワークを作る時間がない</v>
      </c>
      <c r="F34" s="130" t="str">
        <f t="shared" si="0"/>
        <v>外部のネットワークを作る機会がない</v>
      </c>
      <c r="G34" s="130" t="str">
        <f t="shared" si="0"/>
        <v>その他</v>
      </c>
      <c r="H34" s="130"/>
    </row>
    <row r="35" spans="3:8" x14ac:dyDescent="0.15">
      <c r="C35" t="str">
        <f>"男性総合職(n=" &amp; E31 &amp; ")"</f>
        <v>男性総合職(n=114)</v>
      </c>
      <c r="D35" s="131">
        <f>F31</f>
        <v>53.508771929824562</v>
      </c>
      <c r="E35" s="131">
        <f t="shared" ref="E35:G35" si="1">G31</f>
        <v>14.912280701754385</v>
      </c>
      <c r="F35" s="131">
        <f t="shared" si="1"/>
        <v>42.105263157894733</v>
      </c>
      <c r="G35" s="131">
        <f t="shared" si="1"/>
        <v>0.8771929824561403</v>
      </c>
      <c r="H35" s="131"/>
    </row>
    <row r="36" spans="3:8" x14ac:dyDescent="0.15">
      <c r="C36" t="str">
        <f>"女性総合職(n=" &amp; E32 &amp; ")"</f>
        <v>女性総合職(n=70)</v>
      </c>
      <c r="D36" s="131">
        <f>F32</f>
        <v>44.285714285714285</v>
      </c>
      <c r="E36" s="131">
        <f t="shared" ref="E36:G36" si="2">G32</f>
        <v>20</v>
      </c>
      <c r="F36" s="131">
        <f t="shared" si="2"/>
        <v>47.142857142857139</v>
      </c>
      <c r="G36" s="131">
        <f t="shared" si="2"/>
        <v>0</v>
      </c>
      <c r="H36" s="131"/>
    </row>
  </sheetData>
  <mergeCells count="2">
    <mergeCell ref="B30:D30"/>
    <mergeCell ref="B31:B32"/>
  </mergeCells>
  <phoneticPr fontId="7"/>
  <conditionalFormatting sqref="C31:C32 F28:I28">
    <cfRule type="cellIs" dxfId="98" priority="3" stopIfTrue="1" operator="equal">
      <formula>"."</formula>
    </cfRule>
  </conditionalFormatting>
  <conditionalFormatting sqref="J28">
    <cfRule type="cellIs" dxfId="97" priority="2" stopIfTrue="1" operator="equal">
      <formula>"."</formula>
    </cfRule>
  </conditionalFormatting>
  <conditionalFormatting sqref="K28">
    <cfRule type="cellIs" dxfId="96"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I5"/>
  <sheetViews>
    <sheetView workbookViewId="0">
      <selection activeCell="C5" sqref="C5"/>
    </sheetView>
  </sheetViews>
  <sheetFormatPr defaultRowHeight="13.5" x14ac:dyDescent="0.15"/>
  <sheetData>
    <row r="3" spans="2:9" s="124" customFormat="1" ht="67.5" x14ac:dyDescent="0.15">
      <c r="D3" s="124" t="s">
        <v>226</v>
      </c>
      <c r="E3" s="124" t="s">
        <v>221</v>
      </c>
      <c r="F3" s="124" t="s">
        <v>222</v>
      </c>
      <c r="G3" s="124" t="s">
        <v>223</v>
      </c>
      <c r="H3" s="124" t="s">
        <v>224</v>
      </c>
      <c r="I3" s="124" t="s">
        <v>225</v>
      </c>
    </row>
    <row r="4" spans="2:9" x14ac:dyDescent="0.15">
      <c r="B4" s="39">
        <v>236</v>
      </c>
      <c r="C4" s="42" t="s">
        <v>375</v>
      </c>
      <c r="D4" s="125">
        <v>52.542372881355931</v>
      </c>
      <c r="E4" s="126">
        <v>40.677966101694913</v>
      </c>
      <c r="F4" s="127">
        <v>34.745762711864408</v>
      </c>
      <c r="G4" s="127">
        <v>42.796610169491522</v>
      </c>
      <c r="H4" s="127">
        <v>59.745762711864408</v>
      </c>
      <c r="I4" s="127">
        <v>49.576271186440685</v>
      </c>
    </row>
    <row r="5" spans="2:9" x14ac:dyDescent="0.15">
      <c r="B5" s="40">
        <v>259</v>
      </c>
      <c r="C5" s="41" t="s">
        <v>379</v>
      </c>
      <c r="D5" s="128">
        <v>67.567567567567565</v>
      </c>
      <c r="E5" s="129">
        <v>48.648648648648646</v>
      </c>
      <c r="F5" s="127">
        <v>38.610038610038615</v>
      </c>
      <c r="G5" s="127">
        <v>35.521235521235518</v>
      </c>
      <c r="H5" s="127">
        <v>63.320463320463318</v>
      </c>
      <c r="I5" s="127">
        <v>62.162162162162168</v>
      </c>
    </row>
  </sheetData>
  <phoneticPr fontId="7"/>
  <conditionalFormatting sqref="C4:C5">
    <cfRule type="cellIs" dxfId="95" priority="1" stopIfTrue="1" operator="equal">
      <formula>"."</formula>
    </cfRule>
  </conditionalFormatting>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B1:DS51"/>
  <sheetViews>
    <sheetView showGridLines="0" topLeftCell="A20" zoomScale="80" workbookViewId="0">
      <selection activeCell="N32" sqref="N32"/>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customHeight="1" x14ac:dyDescent="0.15">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customHeight="1" x14ac:dyDescent="0.15">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customHeight="1" x14ac:dyDescent="0.15">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0"/>
      <c r="C27" s="20"/>
      <c r="D27" s="45"/>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0"/>
      <c r="C28" s="20"/>
      <c r="D28" s="45"/>
      <c r="E28" s="21"/>
      <c r="F28" s="22" t="s">
        <v>101</v>
      </c>
      <c r="G28" s="23" t="s">
        <v>102</v>
      </c>
      <c r="H28" s="23" t="s">
        <v>103</v>
      </c>
      <c r="I28" s="24" t="s">
        <v>104</v>
      </c>
      <c r="J28" s="17"/>
      <c r="K28" s="17"/>
      <c r="L28" s="1"/>
      <c r="M28" s="9"/>
      <c r="N28" s="9"/>
      <c r="O28" s="9"/>
      <c r="Z28" s="17"/>
      <c r="AA28" s="17"/>
      <c r="AB28" s="17"/>
      <c r="AC28" s="17"/>
      <c r="AD28" s="17"/>
      <c r="AE28" s="17"/>
    </row>
    <row r="29" spans="2:123" s="3" customFormat="1" ht="20.100000000000001" customHeight="1" x14ac:dyDescent="0.15">
      <c r="B29" s="20"/>
      <c r="C29" s="20"/>
      <c r="D29" s="45"/>
      <c r="E29" s="11" t="s">
        <v>0</v>
      </c>
      <c r="F29" s="25"/>
      <c r="G29" s="26"/>
      <c r="H29" s="26"/>
      <c r="I29" s="27"/>
      <c r="J29" s="18" t="s">
        <v>219</v>
      </c>
      <c r="K29" s="18" t="s">
        <v>220</v>
      </c>
      <c r="L29" s="1"/>
      <c r="P29" s="113" t="s">
        <v>0</v>
      </c>
      <c r="X29" s="12"/>
      <c r="Y29" s="4"/>
      <c r="Z29" s="14" t="s">
        <v>1</v>
      </c>
      <c r="AA29" s="18"/>
      <c r="AB29" s="18"/>
      <c r="AC29" s="18"/>
      <c r="AD29" s="18"/>
      <c r="AE29" s="18"/>
    </row>
    <row r="30" spans="2:123" s="1" customFormat="1" ht="22.5" customHeight="1" x14ac:dyDescent="0.15">
      <c r="B30" s="386" t="s">
        <v>2</v>
      </c>
      <c r="C30" s="387"/>
      <c r="D30" s="387"/>
      <c r="E30" s="38">
        <v>495</v>
      </c>
      <c r="F30" s="35">
        <v>9.8989898989898997</v>
      </c>
      <c r="G30" s="32">
        <v>50.505050505050505</v>
      </c>
      <c r="H30" s="32">
        <v>27.878787878787882</v>
      </c>
      <c r="I30" s="33">
        <v>11.717171717171718</v>
      </c>
      <c r="J30" s="8">
        <f>F30+G30</f>
        <v>60.404040404040401</v>
      </c>
      <c r="K30" s="8">
        <f>H30+I30</f>
        <v>39.595959595959599</v>
      </c>
      <c r="M30" s="386" t="s">
        <v>2</v>
      </c>
      <c r="N30" s="387"/>
      <c r="O30" s="387"/>
      <c r="P30" s="38">
        <f>IF(LEN(E30)=0,"",E30)</f>
        <v>495</v>
      </c>
      <c r="Q30" s="120"/>
      <c r="R30" s="121"/>
      <c r="S30" s="121"/>
      <c r="T30" s="121"/>
      <c r="U30" s="121"/>
      <c r="V30" s="121"/>
      <c r="W30" s="121"/>
      <c r="X30" s="121"/>
      <c r="Y30" s="122"/>
      <c r="Z30" s="123"/>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388" t="s">
        <v>3</v>
      </c>
      <c r="C31" s="42" t="s">
        <v>375</v>
      </c>
      <c r="D31" s="43"/>
      <c r="E31" s="39">
        <v>236</v>
      </c>
      <c r="F31" s="46">
        <v>6.7796610169491522</v>
      </c>
      <c r="G31" s="90">
        <v>45.762711864406782</v>
      </c>
      <c r="H31" s="55">
        <v>33.898305084745758</v>
      </c>
      <c r="I31" s="29">
        <v>13.559322033898304</v>
      </c>
      <c r="J31" s="8">
        <f t="shared" ref="J31:J32" si="0">F31+G31</f>
        <v>52.542372881355931</v>
      </c>
      <c r="K31" s="8">
        <f t="shared" ref="K31:K32" si="1">H31+I31</f>
        <v>47.457627118644062</v>
      </c>
      <c r="L31" s="4"/>
      <c r="M31" s="388" t="s">
        <v>3</v>
      </c>
      <c r="N31" s="42" t="s">
        <v>375</v>
      </c>
      <c r="O31" s="43"/>
      <c r="P31" s="39">
        <f>IF(LEN(E31)=0,"",E31)</f>
        <v>236</v>
      </c>
      <c r="Q31" s="114"/>
      <c r="R31" s="7"/>
      <c r="S31" s="7"/>
      <c r="T31" s="7"/>
      <c r="U31" s="7"/>
      <c r="V31" s="7"/>
      <c r="W31" s="7"/>
      <c r="X31" s="7"/>
      <c r="Y31" s="4"/>
      <c r="Z31" s="115"/>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389"/>
      <c r="C32" s="41" t="s">
        <v>379</v>
      </c>
      <c r="D32" s="44"/>
      <c r="E32" s="40">
        <v>259</v>
      </c>
      <c r="F32" s="105">
        <v>12.741312741312742</v>
      </c>
      <c r="G32" s="64">
        <v>54.826254826254825</v>
      </c>
      <c r="H32" s="60">
        <v>22.393822393822393</v>
      </c>
      <c r="I32" s="31">
        <v>10.038610038610038</v>
      </c>
      <c r="J32" s="8">
        <f t="shared" si="0"/>
        <v>67.567567567567565</v>
      </c>
      <c r="K32" s="8">
        <f t="shared" si="1"/>
        <v>32.432432432432435</v>
      </c>
      <c r="L32" s="4"/>
      <c r="M32" s="389"/>
      <c r="N32" s="41" t="s">
        <v>379</v>
      </c>
      <c r="O32" s="44"/>
      <c r="P32" s="40">
        <f>IF(LEN(E32)=0,"",E32)</f>
        <v>259</v>
      </c>
      <c r="Q32" s="116"/>
      <c r="R32" s="117"/>
      <c r="S32" s="117"/>
      <c r="T32" s="117"/>
      <c r="U32" s="117"/>
      <c r="V32" s="117"/>
      <c r="W32" s="117"/>
      <c r="X32" s="117"/>
      <c r="Y32" s="118"/>
      <c r="Z32" s="119"/>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5:6" ht="22.5" customHeight="1" x14ac:dyDescent="0.15"/>
    <row r="34" spans="5:6" ht="22.5" customHeight="1" x14ac:dyDescent="0.15"/>
    <row r="35" spans="5:6" ht="22.5" customHeight="1" x14ac:dyDescent="0.15"/>
    <row r="36" spans="5:6" ht="22.5" customHeight="1" x14ac:dyDescent="0.15"/>
    <row r="37" spans="5:6" ht="22.5" customHeight="1" x14ac:dyDescent="0.15">
      <c r="F37" t="s">
        <v>251</v>
      </c>
    </row>
    <row r="38" spans="5:6" ht="22.5" customHeight="1" x14ac:dyDescent="0.15">
      <c r="E38" s="42" t="s">
        <v>375</v>
      </c>
      <c r="F38" s="131">
        <v>52.542372881355931</v>
      </c>
    </row>
    <row r="39" spans="5:6" ht="22.5" customHeight="1" x14ac:dyDescent="0.15">
      <c r="E39" s="41" t="s">
        <v>4</v>
      </c>
      <c r="F39" s="131">
        <v>67.567567567567565</v>
      </c>
    </row>
    <row r="40" spans="5:6" ht="22.5" customHeight="1" x14ac:dyDescent="0.15"/>
    <row r="41" spans="5:6" ht="22.5" customHeight="1" x14ac:dyDescent="0.15"/>
    <row r="42" spans="5:6" ht="22.5" customHeight="1" x14ac:dyDescent="0.15"/>
    <row r="43" spans="5:6" ht="22.5" customHeight="1" x14ac:dyDescent="0.15"/>
    <row r="44" spans="5:6" ht="22.5" customHeight="1" x14ac:dyDescent="0.15"/>
    <row r="45" spans="5:6" ht="22.5" customHeight="1" x14ac:dyDescent="0.15"/>
    <row r="46" spans="5:6" ht="22.5" customHeight="1" x14ac:dyDescent="0.15"/>
    <row r="47" spans="5:6" ht="22.5" customHeight="1" x14ac:dyDescent="0.15"/>
    <row r="48" spans="5:6" ht="22.5" customHeight="1" x14ac:dyDescent="0.15"/>
    <row r="49" ht="22.5" customHeight="1" x14ac:dyDescent="0.15"/>
    <row r="50" ht="22.5" customHeight="1" x14ac:dyDescent="0.15"/>
    <row r="51" ht="22.5" customHeight="1" x14ac:dyDescent="0.15"/>
  </sheetData>
  <mergeCells count="4">
    <mergeCell ref="B30:D30"/>
    <mergeCell ref="B31:B32"/>
    <mergeCell ref="M30:O30"/>
    <mergeCell ref="M31:M32"/>
  </mergeCells>
  <phoneticPr fontId="7"/>
  <conditionalFormatting sqref="Z28:AE28 C31:C32 F28:K28">
    <cfRule type="cellIs" dxfId="94" priority="3" stopIfTrue="1" operator="equal">
      <formula>"."</formula>
    </cfRule>
  </conditionalFormatting>
  <conditionalFormatting sqref="N31:N32">
    <cfRule type="cellIs" dxfId="93" priority="2" stopIfTrue="1" operator="equal">
      <formula>"."</formula>
    </cfRule>
  </conditionalFormatting>
  <conditionalFormatting sqref="E38:E39">
    <cfRule type="cellIs" dxfId="92"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B1:DQ51"/>
  <sheetViews>
    <sheetView showGridLines="0" zoomScale="80" workbookViewId="0">
      <selection activeCell="L46" sqref="L46"/>
    </sheetView>
  </sheetViews>
  <sheetFormatPr defaultColWidth="5.25" defaultRowHeight="13.5" x14ac:dyDescent="0.15"/>
  <cols>
    <col min="1" max="2" width="7" customWidth="1"/>
    <col min="3" max="3" width="25.625" customWidth="1"/>
    <col min="4" max="4" width="4.625" customWidth="1"/>
    <col min="5" max="5" width="5.375" customWidth="1"/>
    <col min="6" max="9" width="6.75" customWidth="1"/>
    <col min="10" max="10" width="3.375" customWidth="1"/>
    <col min="11" max="11" width="7" customWidth="1"/>
    <col min="12" max="12" width="25.625" customWidth="1"/>
    <col min="13" max="13" width="4.625" customWidth="1"/>
    <col min="14" max="14" width="5.375" customWidth="1"/>
    <col min="15" max="23" width="5.25" customWidth="1"/>
    <col min="24" max="30" width="5.375" customWidth="1"/>
    <col min="31" max="121" width="5.25" customWidth="1"/>
  </cols>
  <sheetData>
    <row r="1" spans="2:121" s="1" customFormat="1" ht="21.75" customHeight="1" x14ac:dyDescent="0.15">
      <c r="B1" s="15"/>
      <c r="C1" s="16"/>
      <c r="D1" s="2"/>
      <c r="E1" s="13"/>
      <c r="F1" s="4"/>
      <c r="G1" s="4"/>
      <c r="H1" s="4"/>
      <c r="I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row>
    <row r="2" spans="2:121" s="1" customFormat="1" ht="15" customHeight="1" x14ac:dyDescent="0.15">
      <c r="B2" s="15"/>
      <c r="C2" s="16"/>
      <c r="D2" s="2"/>
      <c r="E2" s="13"/>
      <c r="F2" s="4"/>
      <c r="G2" s="4"/>
      <c r="H2" s="4"/>
      <c r="I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row>
    <row r="3" spans="2:121" s="1" customFormat="1" ht="15" customHeight="1" x14ac:dyDescent="0.15">
      <c r="B3" s="15"/>
      <c r="C3" s="16"/>
      <c r="D3" s="2"/>
      <c r="E3" s="13"/>
      <c r="F3" s="4"/>
      <c r="G3" s="4"/>
      <c r="H3" s="4"/>
      <c r="I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row>
    <row r="4" spans="2:121" s="1" customFormat="1" ht="15" customHeight="1" x14ac:dyDescent="0.15">
      <c r="B4" s="15"/>
      <c r="C4" s="16"/>
      <c r="D4" s="2"/>
      <c r="E4" s="13"/>
      <c r="F4" s="4"/>
      <c r="G4" s="4"/>
      <c r="H4" s="4"/>
      <c r="I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row>
    <row r="5" spans="2:121" s="1" customFormat="1" ht="15" customHeight="1" x14ac:dyDescent="0.15">
      <c r="B5" s="15"/>
      <c r="C5" s="16"/>
      <c r="D5" s="2"/>
      <c r="E5" s="13"/>
      <c r="F5" s="4"/>
      <c r="G5" s="4"/>
      <c r="H5" s="4"/>
      <c r="I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row>
    <row r="6" spans="2:121" s="1" customFormat="1" ht="15" customHeight="1" x14ac:dyDescent="0.15">
      <c r="B6" s="15"/>
      <c r="C6" s="16"/>
      <c r="D6" s="2"/>
      <c r="E6" s="13"/>
      <c r="F6" s="4"/>
      <c r="G6" s="4"/>
      <c r="H6" s="4"/>
      <c r="I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row>
    <row r="7" spans="2:121" s="1" customFormat="1" ht="15" customHeight="1" x14ac:dyDescent="0.15">
      <c r="B7" s="15"/>
      <c r="C7" s="16"/>
      <c r="D7" s="2"/>
      <c r="E7" s="13"/>
      <c r="F7" s="4"/>
      <c r="G7" s="4"/>
      <c r="H7" s="4"/>
      <c r="I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row>
    <row r="8" spans="2:121" s="1" customFormat="1" ht="15" hidden="1" customHeight="1" x14ac:dyDescent="0.15">
      <c r="B8" s="15"/>
      <c r="C8" s="16"/>
      <c r="D8" s="2"/>
      <c r="E8" s="13"/>
      <c r="F8" s="4"/>
      <c r="G8" s="4"/>
      <c r="H8" s="4"/>
      <c r="I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row>
    <row r="9" spans="2:121" s="1" customFormat="1" ht="15" hidden="1" customHeight="1" x14ac:dyDescent="0.15">
      <c r="B9" s="15"/>
      <c r="C9" s="16"/>
      <c r="D9" s="2"/>
      <c r="E9" s="13"/>
      <c r="F9" s="4"/>
      <c r="G9" s="4"/>
      <c r="H9" s="4"/>
      <c r="I9" s="4"/>
      <c r="J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row>
    <row r="10" spans="2:121" s="1" customFormat="1" ht="15" hidden="1" customHeight="1" x14ac:dyDescent="0.15">
      <c r="B10" s="15"/>
      <c r="C10" s="16"/>
      <c r="D10" s="5"/>
      <c r="E10" s="12"/>
      <c r="F10" s="4"/>
      <c r="G10" s="4"/>
      <c r="H10" s="4"/>
      <c r="I10" s="4"/>
      <c r="J10" s="3"/>
      <c r="N10" s="4"/>
      <c r="O10" s="4"/>
      <c r="P10" s="4"/>
      <c r="Q10" s="4"/>
      <c r="R10" s="4"/>
      <c r="S10" s="4"/>
      <c r="T10" s="4"/>
      <c r="U10" s="4"/>
      <c r="V10" s="4"/>
      <c r="W10" s="3"/>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row>
    <row r="11" spans="2:121" s="1" customFormat="1" ht="15" hidden="1" customHeight="1" x14ac:dyDescent="0.15">
      <c r="B11" s="15"/>
      <c r="C11" s="16"/>
      <c r="D11" s="5"/>
      <c r="E11" s="12"/>
      <c r="F11" s="4"/>
      <c r="G11" s="4"/>
      <c r="H11" s="4"/>
      <c r="I11" s="4"/>
      <c r="J11" s="6"/>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row>
    <row r="12" spans="2:121" s="1" customFormat="1" ht="15" hidden="1" customHeight="1" x14ac:dyDescent="0.15">
      <c r="B12" s="15"/>
      <c r="C12" s="16"/>
      <c r="D12" s="5"/>
      <c r="E12" s="12"/>
      <c r="F12" s="4"/>
      <c r="G12" s="4"/>
      <c r="H12" s="4"/>
      <c r="I12" s="4"/>
      <c r="J12" s="6"/>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row>
    <row r="13" spans="2:121" s="1" customFormat="1" ht="15" hidden="1" customHeight="1" x14ac:dyDescent="0.15">
      <c r="B13" s="15"/>
      <c r="C13" s="16"/>
      <c r="D13" s="5"/>
      <c r="E13" s="12"/>
      <c r="F13" s="4"/>
      <c r="G13" s="4"/>
      <c r="H13" s="4"/>
      <c r="I13" s="4"/>
      <c r="J13" s="6"/>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row>
    <row r="14" spans="2:121" s="1" customFormat="1" ht="15" customHeight="1" x14ac:dyDescent="0.15">
      <c r="B14" s="15"/>
      <c r="C14" s="16"/>
      <c r="D14" s="5"/>
      <c r="E14" s="12"/>
      <c r="F14" s="4"/>
      <c r="G14" s="4"/>
      <c r="H14" s="4"/>
      <c r="I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row>
    <row r="15" spans="2:121" s="1" customFormat="1" ht="15" customHeight="1" x14ac:dyDescent="0.15">
      <c r="B15" s="15"/>
      <c r="C15" s="16"/>
      <c r="D15" s="5"/>
      <c r="E15" s="12"/>
      <c r="F15" s="4"/>
      <c r="G15" s="4"/>
      <c r="H15" s="4"/>
      <c r="I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row>
    <row r="16" spans="2:121" s="1" customFormat="1" ht="15" customHeight="1" x14ac:dyDescent="0.15">
      <c r="B16" s="15"/>
      <c r="C16" s="16"/>
      <c r="D16" s="5"/>
      <c r="E16" s="12"/>
      <c r="F16" s="4"/>
      <c r="G16" s="4"/>
      <c r="H16" s="4"/>
      <c r="I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row>
    <row r="17" spans="2:121" s="1" customFormat="1" ht="15" customHeight="1" x14ac:dyDescent="0.15">
      <c r="B17" s="15"/>
      <c r="C17" s="16"/>
      <c r="D17" s="5"/>
      <c r="E17" s="12"/>
      <c r="F17" s="4"/>
      <c r="G17" s="4"/>
      <c r="H17" s="4"/>
      <c r="I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row>
    <row r="18" spans="2:121" s="1" customFormat="1" ht="15" customHeight="1" x14ac:dyDescent="0.15">
      <c r="B18" s="15"/>
      <c r="C18" s="16"/>
      <c r="D18" s="5"/>
      <c r="E18" s="12"/>
      <c r="F18" s="4"/>
      <c r="G18" s="4"/>
      <c r="H18" s="4"/>
      <c r="I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row>
    <row r="19" spans="2:121" s="1" customFormat="1" ht="15" customHeight="1" x14ac:dyDescent="0.15">
      <c r="B19" s="15"/>
      <c r="C19" s="16"/>
      <c r="D19" s="5"/>
      <c r="E19" s="12"/>
      <c r="F19" s="4"/>
      <c r="G19" s="4"/>
      <c r="H19" s="4"/>
      <c r="I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row>
    <row r="20" spans="2:121" s="1" customFormat="1" ht="15" customHeight="1" x14ac:dyDescent="0.15">
      <c r="B20" s="15"/>
      <c r="C20" s="16"/>
      <c r="D20" s="5"/>
      <c r="E20" s="12"/>
      <c r="F20" s="4"/>
      <c r="G20" s="4"/>
      <c r="H20" s="4"/>
      <c r="I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row>
    <row r="21" spans="2:121" s="1" customFormat="1" ht="15" customHeight="1" x14ac:dyDescent="0.15">
      <c r="B21" s="15"/>
      <c r="C21" s="16"/>
      <c r="D21" s="5"/>
      <c r="E21" s="12"/>
      <c r="F21" s="4"/>
      <c r="G21" s="4"/>
      <c r="H21" s="4"/>
      <c r="I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row>
    <row r="22" spans="2:121" s="1" customFormat="1" ht="15" customHeight="1" x14ac:dyDescent="0.15">
      <c r="B22" s="15"/>
      <c r="C22" s="16"/>
      <c r="D22" s="5"/>
      <c r="E22" s="12"/>
      <c r="F22" s="4"/>
      <c r="G22" s="4"/>
      <c r="H22" s="4"/>
      <c r="I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row>
    <row r="23" spans="2:121" s="1" customFormat="1" ht="15" customHeight="1" x14ac:dyDescent="0.15">
      <c r="B23" s="15"/>
      <c r="C23" s="16"/>
      <c r="D23" s="5"/>
      <c r="E23" s="12"/>
      <c r="F23" s="4"/>
      <c r="G23" s="4"/>
      <c r="H23" s="4"/>
      <c r="I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row>
    <row r="24" spans="2:121" s="1" customFormat="1" ht="15" customHeight="1" x14ac:dyDescent="0.15">
      <c r="B24" s="15"/>
      <c r="C24" s="16"/>
      <c r="D24" s="5"/>
      <c r="E24" s="12"/>
      <c r="F24" s="4"/>
      <c r="G24" s="4"/>
      <c r="H24" s="4"/>
      <c r="I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row>
    <row r="25" spans="2:121" s="1" customFormat="1" ht="15" customHeight="1" x14ac:dyDescent="0.15">
      <c r="B25" s="15"/>
      <c r="C25" s="16"/>
      <c r="D25" s="5"/>
      <c r="E25" s="12"/>
      <c r="F25" s="4"/>
      <c r="G25" s="4"/>
      <c r="H25" s="4"/>
      <c r="I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row>
    <row r="26" spans="2:121" s="1" customFormat="1" ht="15" customHeight="1" x14ac:dyDescent="0.15">
      <c r="B26" s="15"/>
      <c r="C26" s="16"/>
      <c r="D26" s="5"/>
      <c r="E26" s="12"/>
      <c r="F26" s="4"/>
      <c r="G26" s="4"/>
      <c r="H26" s="4"/>
      <c r="I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row>
    <row r="27" spans="2:121" s="1" customFormat="1" ht="15" customHeight="1" x14ac:dyDescent="0.15">
      <c r="B27" s="20"/>
      <c r="C27" s="20"/>
      <c r="D27" s="45"/>
      <c r="E27" s="34"/>
      <c r="F27" s="10"/>
      <c r="G27" s="10"/>
      <c r="H27" s="4"/>
      <c r="I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row>
    <row r="28" spans="2:121" s="4" customFormat="1" ht="129.94999999999999" customHeight="1" x14ac:dyDescent="0.15">
      <c r="B28" s="20"/>
      <c r="C28" s="20"/>
      <c r="D28" s="45"/>
      <c r="E28" s="21"/>
      <c r="F28" s="22" t="s">
        <v>250</v>
      </c>
      <c r="G28" s="24" t="s">
        <v>14</v>
      </c>
      <c r="H28" s="17"/>
      <c r="I28" s="17"/>
      <c r="J28" s="1"/>
      <c r="K28" s="9"/>
      <c r="L28" s="9"/>
      <c r="M28" s="9"/>
      <c r="X28" s="17"/>
      <c r="Y28" s="17"/>
      <c r="Z28" s="17"/>
      <c r="AA28" s="17"/>
      <c r="AB28" s="17"/>
      <c r="AC28" s="17"/>
    </row>
    <row r="29" spans="2:121" s="3" customFormat="1" ht="20.100000000000001" customHeight="1" x14ac:dyDescent="0.15">
      <c r="B29" s="20"/>
      <c r="C29" s="20"/>
      <c r="D29" s="45"/>
      <c r="E29" s="11" t="s">
        <v>0</v>
      </c>
      <c r="F29" s="25"/>
      <c r="G29" s="27"/>
      <c r="H29" s="18"/>
      <c r="I29" s="18"/>
      <c r="J29" s="1"/>
      <c r="N29" s="113" t="s">
        <v>0</v>
      </c>
      <c r="V29" s="12"/>
      <c r="W29" s="4"/>
      <c r="X29" s="14" t="s">
        <v>1</v>
      </c>
      <c r="Y29" s="18"/>
      <c r="Z29" s="18"/>
      <c r="AA29" s="18"/>
      <c r="AB29" s="18"/>
      <c r="AC29" s="18"/>
    </row>
    <row r="30" spans="2:121" s="1" customFormat="1" ht="22.5" customHeight="1" x14ac:dyDescent="0.15">
      <c r="B30" s="386" t="s">
        <v>2</v>
      </c>
      <c r="C30" s="387"/>
      <c r="D30" s="387"/>
      <c r="E30" s="38">
        <v>495</v>
      </c>
      <c r="F30" s="35">
        <v>59.191919191919197</v>
      </c>
      <c r="G30" s="33">
        <v>40.80808080808081</v>
      </c>
      <c r="H30" s="19"/>
      <c r="I30" s="19"/>
      <c r="K30" s="386" t="s">
        <v>2</v>
      </c>
      <c r="L30" s="387"/>
      <c r="M30" s="387"/>
      <c r="N30" s="38">
        <f t="shared" ref="N30:N32" si="0">IF(LEN(E30)=0,"",E30)</f>
        <v>495</v>
      </c>
      <c r="O30" s="120"/>
      <c r="P30" s="121"/>
      <c r="Q30" s="121"/>
      <c r="R30" s="121"/>
      <c r="S30" s="121"/>
      <c r="T30" s="121"/>
      <c r="U30" s="121"/>
      <c r="V30" s="121"/>
      <c r="W30" s="122"/>
      <c r="X30" s="123"/>
      <c r="Y30" s="8"/>
      <c r="Z30" s="8"/>
      <c r="AA30" s="8"/>
      <c r="AB30" s="8"/>
      <c r="AC30" s="8"/>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row>
    <row r="31" spans="2:121" s="1" customFormat="1" ht="22.5" customHeight="1" x14ac:dyDescent="0.15">
      <c r="B31" s="388" t="s">
        <v>3</v>
      </c>
      <c r="C31" s="42" t="s">
        <v>375</v>
      </c>
      <c r="D31" s="43"/>
      <c r="E31" s="39">
        <v>236</v>
      </c>
      <c r="F31" s="47">
        <v>65.677966101694921</v>
      </c>
      <c r="G31" s="62">
        <v>34.322033898305079</v>
      </c>
      <c r="H31" s="19"/>
      <c r="I31" s="19"/>
      <c r="J31" s="4"/>
      <c r="K31" s="388" t="s">
        <v>3</v>
      </c>
      <c r="L31" s="42" t="s">
        <v>375</v>
      </c>
      <c r="M31" s="43"/>
      <c r="N31" s="39">
        <f t="shared" si="0"/>
        <v>236</v>
      </c>
      <c r="O31" s="114"/>
      <c r="P31" s="7"/>
      <c r="Q31" s="7"/>
      <c r="R31" s="7"/>
      <c r="S31" s="7"/>
      <c r="T31" s="7"/>
      <c r="U31" s="7"/>
      <c r="V31" s="7"/>
      <c r="W31" s="4"/>
      <c r="X31" s="115"/>
      <c r="Y31" s="8"/>
      <c r="Z31" s="8"/>
      <c r="AA31" s="8"/>
      <c r="AB31" s="8"/>
      <c r="AC31" s="8"/>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row>
    <row r="32" spans="2:121" s="1" customFormat="1" ht="22.5" customHeight="1" x14ac:dyDescent="0.15">
      <c r="B32" s="389"/>
      <c r="C32" s="41" t="s">
        <v>379</v>
      </c>
      <c r="D32" s="44"/>
      <c r="E32" s="40">
        <v>259</v>
      </c>
      <c r="F32" s="84">
        <v>53.281853281853287</v>
      </c>
      <c r="G32" s="57">
        <v>46.71814671814672</v>
      </c>
      <c r="H32" s="19"/>
      <c r="I32" s="19"/>
      <c r="J32" s="4"/>
      <c r="K32" s="389"/>
      <c r="L32" s="41" t="s">
        <v>379</v>
      </c>
      <c r="M32" s="44"/>
      <c r="N32" s="40">
        <f t="shared" si="0"/>
        <v>259</v>
      </c>
      <c r="O32" s="116"/>
      <c r="P32" s="117"/>
      <c r="Q32" s="117"/>
      <c r="R32" s="117"/>
      <c r="S32" s="117"/>
      <c r="T32" s="117"/>
      <c r="U32" s="117"/>
      <c r="V32" s="117"/>
      <c r="W32" s="118"/>
      <c r="X32" s="119"/>
      <c r="Y32" s="8"/>
      <c r="Z32" s="8"/>
      <c r="AA32" s="8"/>
      <c r="AB32" s="8"/>
      <c r="AC32" s="8"/>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row>
    <row r="33" spans="3:9" ht="22.5" customHeight="1" x14ac:dyDescent="0.15"/>
    <row r="34" spans="3:9" ht="22.5" customHeight="1" x14ac:dyDescent="0.15">
      <c r="D34" s="131" t="str">
        <f>F28</f>
        <v>いる</v>
      </c>
      <c r="E34" s="131" t="str">
        <f>G28</f>
        <v>いない</v>
      </c>
      <c r="F34" s="130">
        <f>H28</f>
        <v>0</v>
      </c>
      <c r="G34" s="130">
        <f>I28</f>
        <v>0</v>
      </c>
      <c r="H34" s="130">
        <f>J28</f>
        <v>0</v>
      </c>
      <c r="I34" s="130" t="s">
        <v>228</v>
      </c>
    </row>
    <row r="35" spans="3:9" ht="22.5" customHeight="1" x14ac:dyDescent="0.15">
      <c r="C35" t="str">
        <f>"男性総合職(n=" &amp; E31 &amp; ")"</f>
        <v>男性総合職(n=236)</v>
      </c>
      <c r="D35" s="131">
        <f t="shared" ref="D35:H36" si="1">F31</f>
        <v>65.677966101694921</v>
      </c>
      <c r="E35" s="131">
        <f t="shared" si="1"/>
        <v>34.322033898305079</v>
      </c>
      <c r="F35" s="131">
        <f t="shared" si="1"/>
        <v>0</v>
      </c>
      <c r="G35" s="131">
        <f t="shared" si="1"/>
        <v>0</v>
      </c>
      <c r="H35" s="131">
        <f t="shared" si="1"/>
        <v>0</v>
      </c>
      <c r="I35" s="131"/>
    </row>
    <row r="36" spans="3:9" ht="22.5" customHeight="1" x14ac:dyDescent="0.15">
      <c r="C36" t="str">
        <f>"女性総合職(n=" &amp; E32 &amp; ")"</f>
        <v>女性総合職(n=259)</v>
      </c>
      <c r="D36" s="131">
        <f t="shared" si="1"/>
        <v>53.281853281853287</v>
      </c>
      <c r="E36" s="131">
        <f t="shared" si="1"/>
        <v>46.71814671814672</v>
      </c>
      <c r="F36" s="131">
        <f t="shared" si="1"/>
        <v>0</v>
      </c>
      <c r="G36" s="131">
        <f t="shared" si="1"/>
        <v>0</v>
      </c>
      <c r="H36" s="131">
        <f t="shared" si="1"/>
        <v>0</v>
      </c>
      <c r="I36" s="131"/>
    </row>
    <row r="37" spans="3:9" ht="22.5" customHeight="1" x14ac:dyDescent="0.15"/>
    <row r="38" spans="3:9" ht="22.5" customHeight="1" x14ac:dyDescent="0.15"/>
    <row r="39" spans="3:9" ht="22.5" customHeight="1" x14ac:dyDescent="0.15"/>
    <row r="40" spans="3:9" ht="22.5" customHeight="1" x14ac:dyDescent="0.15"/>
    <row r="41" spans="3:9" ht="22.5" customHeight="1" x14ac:dyDescent="0.15"/>
    <row r="42" spans="3:9" ht="22.5" customHeight="1" x14ac:dyDescent="0.15"/>
    <row r="43" spans="3:9" ht="22.5" customHeight="1" x14ac:dyDescent="0.15"/>
    <row r="44" spans="3:9" ht="22.5" customHeight="1" x14ac:dyDescent="0.15"/>
    <row r="45" spans="3:9" ht="22.5" customHeight="1" x14ac:dyDescent="0.15"/>
    <row r="46" spans="3:9" ht="22.5" customHeight="1" x14ac:dyDescent="0.15"/>
    <row r="47" spans="3:9" ht="22.5" customHeight="1" x14ac:dyDescent="0.15"/>
    <row r="48" spans="3:9" ht="22.5" customHeight="1" x14ac:dyDescent="0.15"/>
    <row r="49" ht="22.5" customHeight="1" x14ac:dyDescent="0.15"/>
    <row r="50" ht="22.5" customHeight="1" x14ac:dyDescent="0.15"/>
    <row r="51" ht="22.5" customHeight="1" x14ac:dyDescent="0.15"/>
  </sheetData>
  <mergeCells count="4">
    <mergeCell ref="B30:D30"/>
    <mergeCell ref="B31:B32"/>
    <mergeCell ref="K30:M30"/>
    <mergeCell ref="K31:K32"/>
  </mergeCells>
  <phoneticPr fontId="7"/>
  <conditionalFormatting sqref="X28:AC28 C31:C32 F28:I28">
    <cfRule type="cellIs" dxfId="180" priority="2" stopIfTrue="1" operator="equal">
      <formula>"."</formula>
    </cfRule>
  </conditionalFormatting>
  <conditionalFormatting sqref="L31:L32">
    <cfRule type="cellIs" dxfId="179"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1"/>
  <sheetViews>
    <sheetView showGridLines="0" topLeftCell="A17" zoomScale="80" workbookViewId="0">
      <selection activeCell="N32" sqref="N32"/>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customHeight="1" x14ac:dyDescent="0.15">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customHeight="1" x14ac:dyDescent="0.15">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customHeight="1" x14ac:dyDescent="0.15">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0"/>
      <c r="C27" s="20"/>
      <c r="D27" s="45"/>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0"/>
      <c r="C28" s="20"/>
      <c r="D28" s="45"/>
      <c r="E28" s="21"/>
      <c r="F28" s="22" t="s">
        <v>101</v>
      </c>
      <c r="G28" s="23" t="s">
        <v>102</v>
      </c>
      <c r="H28" s="23" t="s">
        <v>103</v>
      </c>
      <c r="I28" s="24" t="s">
        <v>104</v>
      </c>
      <c r="J28" s="17"/>
      <c r="K28" s="17"/>
      <c r="L28" s="1"/>
      <c r="M28" s="9"/>
      <c r="N28" s="9"/>
      <c r="O28" s="9"/>
      <c r="Z28" s="17"/>
      <c r="AA28" s="17"/>
      <c r="AB28" s="17"/>
      <c r="AC28" s="17"/>
      <c r="AD28" s="17"/>
      <c r="AE28" s="17"/>
    </row>
    <row r="29" spans="2:123" s="3" customFormat="1" ht="20.100000000000001" customHeight="1" x14ac:dyDescent="0.15">
      <c r="B29" s="20"/>
      <c r="C29" s="20"/>
      <c r="D29" s="45"/>
      <c r="E29" s="11" t="s">
        <v>0</v>
      </c>
      <c r="F29" s="25"/>
      <c r="G29" s="26"/>
      <c r="H29" s="26"/>
      <c r="I29" s="27"/>
      <c r="J29" s="18" t="s">
        <v>219</v>
      </c>
      <c r="K29" s="18" t="s">
        <v>220</v>
      </c>
      <c r="L29" s="1"/>
      <c r="P29" s="113" t="s">
        <v>0</v>
      </c>
      <c r="X29" s="12"/>
      <c r="Y29" s="4"/>
      <c r="Z29" s="14" t="s">
        <v>1</v>
      </c>
      <c r="AA29" s="18"/>
      <c r="AB29" s="18"/>
      <c r="AC29" s="18"/>
      <c r="AD29" s="18"/>
      <c r="AE29" s="18"/>
    </row>
    <row r="30" spans="2:123" s="1" customFormat="1" ht="22.5" customHeight="1" x14ac:dyDescent="0.15">
      <c r="B30" s="386" t="s">
        <v>2</v>
      </c>
      <c r="C30" s="387"/>
      <c r="D30" s="387"/>
      <c r="E30" s="38">
        <v>495</v>
      </c>
      <c r="F30" s="35">
        <v>4.8484848484848486</v>
      </c>
      <c r="G30" s="32">
        <v>40</v>
      </c>
      <c r="H30" s="32">
        <v>38.585858585858581</v>
      </c>
      <c r="I30" s="33">
        <v>16.565656565656568</v>
      </c>
      <c r="J30" s="8">
        <f>F30+G30</f>
        <v>44.848484848484851</v>
      </c>
      <c r="K30" s="8">
        <f>H30+I30</f>
        <v>55.151515151515149</v>
      </c>
      <c r="M30" s="386" t="s">
        <v>2</v>
      </c>
      <c r="N30" s="387"/>
      <c r="O30" s="387"/>
      <c r="P30" s="38">
        <f t="shared" ref="P30:P32" si="0">IF(LEN(E30)=0,"",E30)</f>
        <v>495</v>
      </c>
      <c r="Q30" s="120"/>
      <c r="R30" s="121"/>
      <c r="S30" s="121"/>
      <c r="T30" s="121"/>
      <c r="U30" s="121"/>
      <c r="V30" s="121"/>
      <c r="W30" s="121"/>
      <c r="X30" s="121"/>
      <c r="Y30" s="122"/>
      <c r="Z30" s="123"/>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388" t="s">
        <v>3</v>
      </c>
      <c r="C31" s="42" t="s">
        <v>375</v>
      </c>
      <c r="D31" s="43"/>
      <c r="E31" s="39">
        <v>236</v>
      </c>
      <c r="F31" s="36">
        <v>3.3898305084745761</v>
      </c>
      <c r="G31" s="28">
        <v>37.288135593220339</v>
      </c>
      <c r="H31" s="28">
        <v>41.525423728813557</v>
      </c>
      <c r="I31" s="29">
        <v>17.796610169491526</v>
      </c>
      <c r="J31" s="8">
        <f t="shared" ref="J31:J32" si="1">F31+G31</f>
        <v>40.677966101694913</v>
      </c>
      <c r="K31" s="8">
        <f t="shared" ref="K31:K32" si="2">H31+I31</f>
        <v>59.322033898305079</v>
      </c>
      <c r="L31" s="4"/>
      <c r="M31" s="388" t="s">
        <v>3</v>
      </c>
      <c r="N31" s="42" t="s">
        <v>375</v>
      </c>
      <c r="O31" s="43"/>
      <c r="P31" s="39">
        <f t="shared" si="0"/>
        <v>236</v>
      </c>
      <c r="Q31" s="114"/>
      <c r="R31" s="7"/>
      <c r="S31" s="7"/>
      <c r="T31" s="7"/>
      <c r="U31" s="7"/>
      <c r="V31" s="7"/>
      <c r="W31" s="7"/>
      <c r="X31" s="7"/>
      <c r="Y31" s="4"/>
      <c r="Z31" s="115"/>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389"/>
      <c r="C32" s="41" t="s">
        <v>379</v>
      </c>
      <c r="D32" s="44"/>
      <c r="E32" s="40">
        <v>259</v>
      </c>
      <c r="F32" s="37">
        <v>6.1776061776061777</v>
      </c>
      <c r="G32" s="30">
        <v>42.471042471042466</v>
      </c>
      <c r="H32" s="30">
        <v>35.907335907335906</v>
      </c>
      <c r="I32" s="31">
        <v>15.444015444015443</v>
      </c>
      <c r="J32" s="8">
        <f t="shared" si="1"/>
        <v>48.648648648648646</v>
      </c>
      <c r="K32" s="8">
        <f t="shared" si="2"/>
        <v>51.351351351351347</v>
      </c>
      <c r="L32" s="4"/>
      <c r="M32" s="389"/>
      <c r="N32" s="41" t="s">
        <v>379</v>
      </c>
      <c r="O32" s="44"/>
      <c r="P32" s="40">
        <f t="shared" si="0"/>
        <v>259</v>
      </c>
      <c r="Q32" s="116"/>
      <c r="R32" s="117"/>
      <c r="S32" s="117"/>
      <c r="T32" s="117"/>
      <c r="U32" s="117"/>
      <c r="V32" s="117"/>
      <c r="W32" s="117"/>
      <c r="X32" s="117"/>
      <c r="Y32" s="118"/>
      <c r="Z32" s="119"/>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ht="22.5" customHeight="1" x14ac:dyDescent="0.15"/>
    <row r="34" ht="22.5" customHeight="1" x14ac:dyDescent="0.15"/>
    <row r="35" ht="22.5" customHeight="1" x14ac:dyDescent="0.15"/>
    <row r="36" ht="22.5" customHeight="1" x14ac:dyDescent="0.15"/>
    <row r="37" ht="22.5" customHeight="1" x14ac:dyDescent="0.15"/>
    <row r="38" ht="22.5" customHeight="1" x14ac:dyDescent="0.15"/>
    <row r="39" ht="22.5" customHeight="1" x14ac:dyDescent="0.15"/>
    <row r="40" ht="22.5" customHeight="1" x14ac:dyDescent="0.15"/>
    <row r="41" ht="22.5" customHeight="1" x14ac:dyDescent="0.15"/>
    <row r="42" ht="22.5" customHeight="1" x14ac:dyDescent="0.15"/>
    <row r="43" ht="22.5" customHeight="1" x14ac:dyDescent="0.15"/>
    <row r="44" ht="22.5" customHeight="1" x14ac:dyDescent="0.15"/>
    <row r="45" ht="22.5" customHeight="1" x14ac:dyDescent="0.15"/>
    <row r="46" ht="22.5" customHeight="1" x14ac:dyDescent="0.15"/>
    <row r="47" ht="22.5" customHeight="1" x14ac:dyDescent="0.15"/>
    <row r="48" ht="22.5" customHeight="1" x14ac:dyDescent="0.15"/>
    <row r="49" ht="22.5" customHeight="1" x14ac:dyDescent="0.15"/>
    <row r="50" ht="22.5" customHeight="1" x14ac:dyDescent="0.15"/>
    <row r="51" ht="22.5" customHeight="1" x14ac:dyDescent="0.15"/>
  </sheetData>
  <mergeCells count="4">
    <mergeCell ref="B30:D30"/>
    <mergeCell ref="B31:B32"/>
    <mergeCell ref="M30:O30"/>
    <mergeCell ref="M31:M32"/>
  </mergeCells>
  <phoneticPr fontId="7"/>
  <conditionalFormatting sqref="Z28:AE28 C31:C32 F28:K28">
    <cfRule type="cellIs" dxfId="91" priority="2" stopIfTrue="1" operator="equal">
      <formula>"."</formula>
    </cfRule>
  </conditionalFormatting>
  <conditionalFormatting sqref="N31:N32">
    <cfRule type="cellIs" dxfId="90"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1"/>
  <sheetViews>
    <sheetView showGridLines="0" topLeftCell="A20" zoomScale="80" workbookViewId="0">
      <selection activeCell="N32" sqref="N32"/>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customHeight="1" x14ac:dyDescent="0.15">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customHeight="1" x14ac:dyDescent="0.15">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customHeight="1" x14ac:dyDescent="0.15">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0"/>
      <c r="C27" s="20"/>
      <c r="D27" s="45"/>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0"/>
      <c r="C28" s="20"/>
      <c r="D28" s="45"/>
      <c r="E28" s="21"/>
      <c r="F28" s="22" t="s">
        <v>101</v>
      </c>
      <c r="G28" s="23" t="s">
        <v>102</v>
      </c>
      <c r="H28" s="23" t="s">
        <v>103</v>
      </c>
      <c r="I28" s="24" t="s">
        <v>104</v>
      </c>
      <c r="J28" s="17"/>
      <c r="K28" s="17"/>
      <c r="L28" s="1"/>
      <c r="M28" s="9"/>
      <c r="N28" s="9"/>
      <c r="O28" s="9"/>
      <c r="Z28" s="17"/>
      <c r="AA28" s="17"/>
      <c r="AB28" s="17"/>
      <c r="AC28" s="17"/>
      <c r="AD28" s="17"/>
      <c r="AE28" s="17"/>
    </row>
    <row r="29" spans="2:123" s="3" customFormat="1" ht="20.100000000000001" customHeight="1" x14ac:dyDescent="0.15">
      <c r="B29" s="20"/>
      <c r="C29" s="20"/>
      <c r="D29" s="45"/>
      <c r="E29" s="11" t="s">
        <v>0</v>
      </c>
      <c r="F29" s="25"/>
      <c r="G29" s="26"/>
      <c r="H29" s="26"/>
      <c r="I29" s="27"/>
      <c r="J29" s="18" t="s">
        <v>219</v>
      </c>
      <c r="K29" s="18" t="s">
        <v>220</v>
      </c>
      <c r="L29" s="1"/>
      <c r="P29" s="113" t="s">
        <v>0</v>
      </c>
      <c r="X29" s="12"/>
      <c r="Y29" s="4"/>
      <c r="Z29" s="14" t="s">
        <v>1</v>
      </c>
      <c r="AA29" s="18"/>
      <c r="AB29" s="18"/>
      <c r="AC29" s="18"/>
      <c r="AD29" s="18"/>
      <c r="AE29" s="18"/>
    </row>
    <row r="30" spans="2:123" s="1" customFormat="1" ht="22.5" customHeight="1" x14ac:dyDescent="0.15">
      <c r="B30" s="386" t="s">
        <v>2</v>
      </c>
      <c r="C30" s="387"/>
      <c r="D30" s="387"/>
      <c r="E30" s="38">
        <v>495</v>
      </c>
      <c r="F30" s="35">
        <v>5.2525252525252526</v>
      </c>
      <c r="G30" s="32">
        <v>31.515151515151512</v>
      </c>
      <c r="H30" s="32">
        <v>37.575757575757571</v>
      </c>
      <c r="I30" s="33">
        <v>25.656565656565654</v>
      </c>
      <c r="J30" s="8">
        <f>F30+G30</f>
        <v>36.767676767676761</v>
      </c>
      <c r="K30" s="8">
        <f>H30+I30</f>
        <v>63.232323232323225</v>
      </c>
      <c r="M30" s="386" t="s">
        <v>2</v>
      </c>
      <c r="N30" s="387"/>
      <c r="O30" s="387"/>
      <c r="P30" s="38">
        <f t="shared" ref="P30:P32" si="0">IF(LEN(E30)=0,"",E30)</f>
        <v>495</v>
      </c>
      <c r="Q30" s="120"/>
      <c r="R30" s="121"/>
      <c r="S30" s="121"/>
      <c r="T30" s="121"/>
      <c r="U30" s="121"/>
      <c r="V30" s="121"/>
      <c r="W30" s="121"/>
      <c r="X30" s="121"/>
      <c r="Y30" s="122"/>
      <c r="Z30" s="123"/>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388" t="s">
        <v>3</v>
      </c>
      <c r="C31" s="42" t="s">
        <v>375</v>
      </c>
      <c r="D31" s="43"/>
      <c r="E31" s="39">
        <v>236</v>
      </c>
      <c r="F31" s="36">
        <v>4.2372881355932197</v>
      </c>
      <c r="G31" s="28">
        <v>30.508474576271187</v>
      </c>
      <c r="H31" s="28">
        <v>37.711864406779661</v>
      </c>
      <c r="I31" s="29">
        <v>27.542372881355931</v>
      </c>
      <c r="J31" s="8">
        <f t="shared" ref="J31:J32" si="1">F31+G31</f>
        <v>34.745762711864408</v>
      </c>
      <c r="K31" s="8">
        <f t="shared" ref="K31:K32" si="2">H31+I31</f>
        <v>65.254237288135585</v>
      </c>
      <c r="L31" s="4"/>
      <c r="M31" s="388" t="s">
        <v>3</v>
      </c>
      <c r="N31" s="42" t="s">
        <v>375</v>
      </c>
      <c r="O31" s="43"/>
      <c r="P31" s="39">
        <f t="shared" si="0"/>
        <v>236</v>
      </c>
      <c r="Q31" s="114"/>
      <c r="R31" s="7"/>
      <c r="S31" s="7"/>
      <c r="T31" s="7"/>
      <c r="U31" s="7"/>
      <c r="V31" s="7"/>
      <c r="W31" s="7"/>
      <c r="X31" s="7"/>
      <c r="Y31" s="4"/>
      <c r="Z31" s="115"/>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389"/>
      <c r="C32" s="41" t="s">
        <v>379</v>
      </c>
      <c r="D32" s="44"/>
      <c r="E32" s="40">
        <v>259</v>
      </c>
      <c r="F32" s="37">
        <v>6.1776061776061777</v>
      </c>
      <c r="G32" s="30">
        <v>32.432432432432435</v>
      </c>
      <c r="H32" s="30">
        <v>37.451737451737451</v>
      </c>
      <c r="I32" s="31">
        <v>23.938223938223938</v>
      </c>
      <c r="J32" s="8">
        <f t="shared" si="1"/>
        <v>38.610038610038615</v>
      </c>
      <c r="K32" s="8">
        <f t="shared" si="2"/>
        <v>61.389961389961385</v>
      </c>
      <c r="L32" s="4"/>
      <c r="M32" s="389"/>
      <c r="N32" s="41" t="s">
        <v>379</v>
      </c>
      <c r="O32" s="44"/>
      <c r="P32" s="40">
        <f t="shared" si="0"/>
        <v>259</v>
      </c>
      <c r="Q32" s="116"/>
      <c r="R32" s="117"/>
      <c r="S32" s="117"/>
      <c r="T32" s="117"/>
      <c r="U32" s="117"/>
      <c r="V32" s="117"/>
      <c r="W32" s="117"/>
      <c r="X32" s="117"/>
      <c r="Y32" s="118"/>
      <c r="Z32" s="119"/>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ht="22.5" customHeight="1" x14ac:dyDescent="0.15"/>
    <row r="34" ht="22.5" customHeight="1" x14ac:dyDescent="0.15"/>
    <row r="35" ht="22.5" customHeight="1" x14ac:dyDescent="0.15"/>
    <row r="36" ht="22.5" customHeight="1" x14ac:dyDescent="0.15"/>
    <row r="37" ht="22.5" customHeight="1" x14ac:dyDescent="0.15"/>
    <row r="38" ht="22.5" customHeight="1" x14ac:dyDescent="0.15"/>
    <row r="39" ht="22.5" customHeight="1" x14ac:dyDescent="0.15"/>
    <row r="40" ht="22.5" customHeight="1" x14ac:dyDescent="0.15"/>
    <row r="41" ht="22.5" customHeight="1" x14ac:dyDescent="0.15"/>
    <row r="42" ht="22.5" customHeight="1" x14ac:dyDescent="0.15"/>
    <row r="43" ht="22.5" customHeight="1" x14ac:dyDescent="0.15"/>
    <row r="44" ht="22.5" customHeight="1" x14ac:dyDescent="0.15"/>
    <row r="45" ht="22.5" customHeight="1" x14ac:dyDescent="0.15"/>
    <row r="46" ht="22.5" customHeight="1" x14ac:dyDescent="0.15"/>
    <row r="47" ht="22.5" customHeight="1" x14ac:dyDescent="0.15"/>
    <row r="48" ht="22.5" customHeight="1" x14ac:dyDescent="0.15"/>
    <row r="49" ht="22.5" customHeight="1" x14ac:dyDescent="0.15"/>
    <row r="50" ht="22.5" customHeight="1" x14ac:dyDescent="0.15"/>
    <row r="51" ht="22.5" customHeight="1" x14ac:dyDescent="0.15"/>
  </sheetData>
  <mergeCells count="4">
    <mergeCell ref="B30:D30"/>
    <mergeCell ref="B31:B32"/>
    <mergeCell ref="M30:O30"/>
    <mergeCell ref="M31:M32"/>
  </mergeCells>
  <phoneticPr fontId="7"/>
  <conditionalFormatting sqref="Z28:AE28 C31:C32 F28:K28">
    <cfRule type="cellIs" dxfId="89" priority="2" stopIfTrue="1" operator="equal">
      <formula>"."</formula>
    </cfRule>
  </conditionalFormatting>
  <conditionalFormatting sqref="N31:N32">
    <cfRule type="cellIs" dxfId="88"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1"/>
  <sheetViews>
    <sheetView showGridLines="0" topLeftCell="A23" zoomScale="80" workbookViewId="0">
      <selection activeCell="N32" sqref="N32"/>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customHeight="1" x14ac:dyDescent="0.15">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customHeight="1" x14ac:dyDescent="0.15">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customHeight="1" x14ac:dyDescent="0.15">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0"/>
      <c r="C27" s="20"/>
      <c r="D27" s="45"/>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0"/>
      <c r="C28" s="20"/>
      <c r="D28" s="45"/>
      <c r="E28" s="21"/>
      <c r="F28" s="22" t="s">
        <v>101</v>
      </c>
      <c r="G28" s="23" t="s">
        <v>102</v>
      </c>
      <c r="H28" s="23" t="s">
        <v>103</v>
      </c>
      <c r="I28" s="24" t="s">
        <v>104</v>
      </c>
      <c r="J28" s="17"/>
      <c r="K28" s="17"/>
      <c r="L28" s="1"/>
      <c r="M28" s="9"/>
      <c r="N28" s="9"/>
      <c r="O28" s="9"/>
      <c r="Z28" s="17"/>
      <c r="AA28" s="17"/>
      <c r="AB28" s="17"/>
      <c r="AC28" s="17"/>
      <c r="AD28" s="17"/>
      <c r="AE28" s="17"/>
    </row>
    <row r="29" spans="2:123" s="3" customFormat="1" ht="20.100000000000001" customHeight="1" x14ac:dyDescent="0.15">
      <c r="B29" s="20"/>
      <c r="C29" s="20"/>
      <c r="D29" s="45"/>
      <c r="E29" s="11" t="s">
        <v>0</v>
      </c>
      <c r="F29" s="25"/>
      <c r="G29" s="26"/>
      <c r="H29" s="26"/>
      <c r="I29" s="27"/>
      <c r="J29" s="18" t="s">
        <v>219</v>
      </c>
      <c r="K29" s="18" t="s">
        <v>220</v>
      </c>
      <c r="L29" s="1"/>
      <c r="P29" s="113" t="s">
        <v>0</v>
      </c>
      <c r="X29" s="12"/>
      <c r="Y29" s="4"/>
      <c r="Z29" s="14" t="s">
        <v>1</v>
      </c>
      <c r="AA29" s="18"/>
      <c r="AB29" s="18"/>
      <c r="AC29" s="18"/>
      <c r="AD29" s="18"/>
      <c r="AE29" s="18"/>
    </row>
    <row r="30" spans="2:123" s="1" customFormat="1" ht="22.5" customHeight="1" x14ac:dyDescent="0.15">
      <c r="B30" s="386" t="s">
        <v>2</v>
      </c>
      <c r="C30" s="387"/>
      <c r="D30" s="387"/>
      <c r="E30" s="38">
        <v>495</v>
      </c>
      <c r="F30" s="35">
        <v>5.4545454545454541</v>
      </c>
      <c r="G30" s="32">
        <v>33.535353535353536</v>
      </c>
      <c r="H30" s="32">
        <v>40</v>
      </c>
      <c r="I30" s="33">
        <v>21.01010101010101</v>
      </c>
      <c r="J30" s="8">
        <f>F30+G30</f>
        <v>38.98989898989899</v>
      </c>
      <c r="K30" s="8">
        <f>H30+I30</f>
        <v>61.01010101010101</v>
      </c>
      <c r="M30" s="386" t="s">
        <v>2</v>
      </c>
      <c r="N30" s="387"/>
      <c r="O30" s="387"/>
      <c r="P30" s="38">
        <f t="shared" ref="P30:P32" si="0">IF(LEN(E30)=0,"",E30)</f>
        <v>495</v>
      </c>
      <c r="Q30" s="120"/>
      <c r="R30" s="121"/>
      <c r="S30" s="121"/>
      <c r="T30" s="121"/>
      <c r="U30" s="121"/>
      <c r="V30" s="121"/>
      <c r="W30" s="121"/>
      <c r="X30" s="121"/>
      <c r="Y30" s="122"/>
      <c r="Z30" s="123"/>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388" t="s">
        <v>3</v>
      </c>
      <c r="C31" s="42" t="s">
        <v>375</v>
      </c>
      <c r="D31" s="43"/>
      <c r="E31" s="39">
        <v>236</v>
      </c>
      <c r="F31" s="36">
        <v>4.2372881355932197</v>
      </c>
      <c r="G31" s="95">
        <v>38.559322033898304</v>
      </c>
      <c r="H31" s="28">
        <v>36.864406779661017</v>
      </c>
      <c r="I31" s="29">
        <v>20.33898305084746</v>
      </c>
      <c r="J31" s="8">
        <f t="shared" ref="J31:J32" si="1">F31+G31</f>
        <v>42.796610169491522</v>
      </c>
      <c r="K31" s="8">
        <f t="shared" ref="K31:K32" si="2">H31+I31</f>
        <v>57.203389830508478</v>
      </c>
      <c r="L31" s="4"/>
      <c r="M31" s="388" t="s">
        <v>3</v>
      </c>
      <c r="N31" s="42" t="s">
        <v>375</v>
      </c>
      <c r="O31" s="43"/>
      <c r="P31" s="39">
        <f t="shared" si="0"/>
        <v>236</v>
      </c>
      <c r="Q31" s="114"/>
      <c r="R31" s="7"/>
      <c r="S31" s="7"/>
      <c r="T31" s="7"/>
      <c r="U31" s="7"/>
      <c r="V31" s="7"/>
      <c r="W31" s="7"/>
      <c r="X31" s="7"/>
      <c r="Y31" s="4"/>
      <c r="Z31" s="115"/>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389"/>
      <c r="C32" s="41" t="s">
        <v>379</v>
      </c>
      <c r="D32" s="44"/>
      <c r="E32" s="40">
        <v>259</v>
      </c>
      <c r="F32" s="37">
        <v>6.563706563706563</v>
      </c>
      <c r="G32" s="86">
        <v>28.957528957528954</v>
      </c>
      <c r="H32" s="30">
        <v>42.857142857142854</v>
      </c>
      <c r="I32" s="31">
        <v>21.621621621621621</v>
      </c>
      <c r="J32" s="8">
        <f t="shared" si="1"/>
        <v>35.521235521235518</v>
      </c>
      <c r="K32" s="8">
        <f t="shared" si="2"/>
        <v>64.478764478764475</v>
      </c>
      <c r="L32" s="4"/>
      <c r="M32" s="389"/>
      <c r="N32" s="41" t="s">
        <v>379</v>
      </c>
      <c r="O32" s="44"/>
      <c r="P32" s="40">
        <f t="shared" si="0"/>
        <v>259</v>
      </c>
      <c r="Q32" s="116"/>
      <c r="R32" s="117"/>
      <c r="S32" s="117"/>
      <c r="T32" s="117"/>
      <c r="U32" s="117"/>
      <c r="V32" s="117"/>
      <c r="W32" s="117"/>
      <c r="X32" s="117"/>
      <c r="Y32" s="118"/>
      <c r="Z32" s="119"/>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ht="22.5" customHeight="1" x14ac:dyDescent="0.15"/>
    <row r="34" ht="22.5" customHeight="1" x14ac:dyDescent="0.15"/>
    <row r="35" ht="22.5" customHeight="1" x14ac:dyDescent="0.15"/>
    <row r="36" ht="22.5" customHeight="1" x14ac:dyDescent="0.15"/>
    <row r="37" ht="22.5" customHeight="1" x14ac:dyDescent="0.15"/>
    <row r="38" ht="22.5" customHeight="1" x14ac:dyDescent="0.15"/>
    <row r="39" ht="22.5" customHeight="1" x14ac:dyDescent="0.15"/>
    <row r="40" ht="22.5" customHeight="1" x14ac:dyDescent="0.15"/>
    <row r="41" ht="22.5" customHeight="1" x14ac:dyDescent="0.15"/>
    <row r="42" ht="22.5" customHeight="1" x14ac:dyDescent="0.15"/>
    <row r="43" ht="22.5" customHeight="1" x14ac:dyDescent="0.15"/>
    <row r="44" ht="22.5" customHeight="1" x14ac:dyDescent="0.15"/>
    <row r="45" ht="22.5" customHeight="1" x14ac:dyDescent="0.15"/>
    <row r="46" ht="22.5" customHeight="1" x14ac:dyDescent="0.15"/>
    <row r="47" ht="22.5" customHeight="1" x14ac:dyDescent="0.15"/>
    <row r="48" ht="22.5" customHeight="1" x14ac:dyDescent="0.15"/>
    <row r="49" ht="22.5" customHeight="1" x14ac:dyDescent="0.15"/>
    <row r="50" ht="22.5" customHeight="1" x14ac:dyDescent="0.15"/>
    <row r="51" ht="22.5" customHeight="1" x14ac:dyDescent="0.15"/>
  </sheetData>
  <mergeCells count="4">
    <mergeCell ref="B30:D30"/>
    <mergeCell ref="B31:B32"/>
    <mergeCell ref="M30:O30"/>
    <mergeCell ref="M31:M32"/>
  </mergeCells>
  <phoneticPr fontId="7"/>
  <conditionalFormatting sqref="Z28:AE28 C31:C32 F28:K28">
    <cfRule type="cellIs" dxfId="87" priority="2" stopIfTrue="1" operator="equal">
      <formula>"."</formula>
    </cfRule>
  </conditionalFormatting>
  <conditionalFormatting sqref="N31:N32">
    <cfRule type="cellIs" dxfId="86"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1"/>
  <sheetViews>
    <sheetView showGridLines="0" topLeftCell="A20" zoomScale="80" workbookViewId="0">
      <selection activeCell="N32" sqref="N32"/>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customHeight="1" x14ac:dyDescent="0.15">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customHeight="1" x14ac:dyDescent="0.15">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customHeight="1" x14ac:dyDescent="0.15">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0"/>
      <c r="C27" s="20"/>
      <c r="D27" s="45"/>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0"/>
      <c r="C28" s="20"/>
      <c r="D28" s="45"/>
      <c r="E28" s="21"/>
      <c r="F28" s="22" t="s">
        <v>101</v>
      </c>
      <c r="G28" s="23" t="s">
        <v>102</v>
      </c>
      <c r="H28" s="23" t="s">
        <v>103</v>
      </c>
      <c r="I28" s="24" t="s">
        <v>104</v>
      </c>
      <c r="J28" s="17"/>
      <c r="K28" s="17"/>
      <c r="L28" s="1"/>
      <c r="M28" s="9"/>
      <c r="N28" s="9"/>
      <c r="O28" s="9"/>
      <c r="Z28" s="17"/>
      <c r="AA28" s="17"/>
      <c r="AB28" s="17"/>
      <c r="AC28" s="17"/>
      <c r="AD28" s="17"/>
      <c r="AE28" s="17"/>
    </row>
    <row r="29" spans="2:123" s="3" customFormat="1" ht="20.100000000000001" customHeight="1" x14ac:dyDescent="0.15">
      <c r="B29" s="20"/>
      <c r="C29" s="20"/>
      <c r="D29" s="45"/>
      <c r="E29" s="11" t="s">
        <v>0</v>
      </c>
      <c r="F29" s="25"/>
      <c r="G29" s="26"/>
      <c r="H29" s="26"/>
      <c r="I29" s="27"/>
      <c r="J29" s="18" t="s">
        <v>219</v>
      </c>
      <c r="K29" s="18" t="s">
        <v>220</v>
      </c>
      <c r="L29" s="1"/>
      <c r="P29" s="113" t="s">
        <v>0</v>
      </c>
      <c r="X29" s="12"/>
      <c r="Y29" s="4"/>
      <c r="Z29" s="14" t="s">
        <v>1</v>
      </c>
      <c r="AA29" s="18"/>
      <c r="AB29" s="18"/>
      <c r="AC29" s="18"/>
      <c r="AD29" s="18"/>
      <c r="AE29" s="18"/>
    </row>
    <row r="30" spans="2:123" s="1" customFormat="1" ht="22.5" customHeight="1" x14ac:dyDescent="0.15">
      <c r="B30" s="386" t="s">
        <v>2</v>
      </c>
      <c r="C30" s="387"/>
      <c r="D30" s="387"/>
      <c r="E30" s="38">
        <v>495</v>
      </c>
      <c r="F30" s="35">
        <v>12.121212121212121</v>
      </c>
      <c r="G30" s="32">
        <v>49.494949494949495</v>
      </c>
      <c r="H30" s="32">
        <v>26.464646464646464</v>
      </c>
      <c r="I30" s="33">
        <v>11.91919191919192</v>
      </c>
      <c r="J30" s="8">
        <f>F30+G30</f>
        <v>61.616161616161619</v>
      </c>
      <c r="K30" s="8">
        <f>H30+I30</f>
        <v>38.383838383838381</v>
      </c>
      <c r="M30" s="386" t="s">
        <v>2</v>
      </c>
      <c r="N30" s="387"/>
      <c r="O30" s="387"/>
      <c r="P30" s="38">
        <f t="shared" ref="P30:P32" si="0">IF(LEN(E30)=0,"",E30)</f>
        <v>495</v>
      </c>
      <c r="Q30" s="120"/>
      <c r="R30" s="121"/>
      <c r="S30" s="121"/>
      <c r="T30" s="121"/>
      <c r="U30" s="121"/>
      <c r="V30" s="121"/>
      <c r="W30" s="121"/>
      <c r="X30" s="121"/>
      <c r="Y30" s="122"/>
      <c r="Z30" s="123"/>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388" t="s">
        <v>3</v>
      </c>
      <c r="C31" s="42" t="s">
        <v>375</v>
      </c>
      <c r="D31" s="43"/>
      <c r="E31" s="39">
        <v>236</v>
      </c>
      <c r="F31" s="36">
        <v>10.16949152542373</v>
      </c>
      <c r="G31" s="28">
        <v>49.576271186440678</v>
      </c>
      <c r="H31" s="28">
        <v>27.118644067796609</v>
      </c>
      <c r="I31" s="29">
        <v>13.135593220338984</v>
      </c>
      <c r="J31" s="8">
        <f t="shared" ref="J31:J32" si="1">F31+G31</f>
        <v>59.745762711864408</v>
      </c>
      <c r="K31" s="8">
        <f t="shared" ref="K31:K32" si="2">H31+I31</f>
        <v>40.254237288135592</v>
      </c>
      <c r="L31" s="4"/>
      <c r="M31" s="388" t="s">
        <v>3</v>
      </c>
      <c r="N31" s="42" t="s">
        <v>375</v>
      </c>
      <c r="O31" s="43"/>
      <c r="P31" s="39">
        <f t="shared" si="0"/>
        <v>236</v>
      </c>
      <c r="Q31" s="114"/>
      <c r="R31" s="7"/>
      <c r="S31" s="7"/>
      <c r="T31" s="7"/>
      <c r="U31" s="7"/>
      <c r="V31" s="7"/>
      <c r="W31" s="7"/>
      <c r="X31" s="7"/>
      <c r="Y31" s="4"/>
      <c r="Z31" s="115"/>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389"/>
      <c r="C32" s="41" t="s">
        <v>379</v>
      </c>
      <c r="D32" s="44"/>
      <c r="E32" s="40">
        <v>259</v>
      </c>
      <c r="F32" s="37">
        <v>13.8996138996139</v>
      </c>
      <c r="G32" s="30">
        <v>49.420849420849422</v>
      </c>
      <c r="H32" s="30">
        <v>25.868725868725868</v>
      </c>
      <c r="I32" s="31">
        <v>10.810810810810811</v>
      </c>
      <c r="J32" s="8">
        <f t="shared" si="1"/>
        <v>63.320463320463318</v>
      </c>
      <c r="K32" s="8">
        <f t="shared" si="2"/>
        <v>36.679536679536682</v>
      </c>
      <c r="L32" s="4"/>
      <c r="M32" s="389"/>
      <c r="N32" s="41" t="s">
        <v>379</v>
      </c>
      <c r="O32" s="44"/>
      <c r="P32" s="40">
        <f t="shared" si="0"/>
        <v>259</v>
      </c>
      <c r="Q32" s="116"/>
      <c r="R32" s="117"/>
      <c r="S32" s="117"/>
      <c r="T32" s="117"/>
      <c r="U32" s="117"/>
      <c r="V32" s="117"/>
      <c r="W32" s="117"/>
      <c r="X32" s="117"/>
      <c r="Y32" s="118"/>
      <c r="Z32" s="119"/>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ht="22.5" customHeight="1" x14ac:dyDescent="0.15"/>
    <row r="34" ht="22.5" customHeight="1" x14ac:dyDescent="0.15"/>
    <row r="35" ht="22.5" customHeight="1" x14ac:dyDescent="0.15"/>
    <row r="36" ht="22.5" customHeight="1" x14ac:dyDescent="0.15"/>
    <row r="37" ht="22.5" customHeight="1" x14ac:dyDescent="0.15"/>
    <row r="38" ht="22.5" customHeight="1" x14ac:dyDescent="0.15"/>
    <row r="39" ht="22.5" customHeight="1" x14ac:dyDescent="0.15"/>
    <row r="40" ht="22.5" customHeight="1" x14ac:dyDescent="0.15"/>
    <row r="41" ht="22.5" customHeight="1" x14ac:dyDescent="0.15"/>
    <row r="42" ht="22.5" customHeight="1" x14ac:dyDescent="0.15"/>
    <row r="43" ht="22.5" customHeight="1" x14ac:dyDescent="0.15"/>
    <row r="44" ht="22.5" customHeight="1" x14ac:dyDescent="0.15"/>
    <row r="45" ht="22.5" customHeight="1" x14ac:dyDescent="0.15"/>
    <row r="46" ht="22.5" customHeight="1" x14ac:dyDescent="0.15"/>
    <row r="47" ht="22.5" customHeight="1" x14ac:dyDescent="0.15"/>
    <row r="48" ht="22.5" customHeight="1" x14ac:dyDescent="0.15"/>
    <row r="49" ht="22.5" customHeight="1" x14ac:dyDescent="0.15"/>
    <row r="50" ht="22.5" customHeight="1" x14ac:dyDescent="0.15"/>
    <row r="51" ht="22.5" customHeight="1" x14ac:dyDescent="0.15"/>
  </sheetData>
  <mergeCells count="4">
    <mergeCell ref="B30:D30"/>
    <mergeCell ref="B31:B32"/>
    <mergeCell ref="M30:O30"/>
    <mergeCell ref="M31:M32"/>
  </mergeCells>
  <phoneticPr fontId="7"/>
  <conditionalFormatting sqref="Z28:AE28 C31:C32 F28:K28">
    <cfRule type="cellIs" dxfId="85" priority="2" stopIfTrue="1" operator="equal">
      <formula>"."</formula>
    </cfRule>
  </conditionalFormatting>
  <conditionalFormatting sqref="N31:N32">
    <cfRule type="cellIs" dxfId="84"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1"/>
  <sheetViews>
    <sheetView showGridLines="0" topLeftCell="A23" zoomScale="80" workbookViewId="0">
      <selection activeCell="N32" sqref="N32"/>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customHeight="1" x14ac:dyDescent="0.15">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customHeight="1" x14ac:dyDescent="0.15">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customHeight="1" x14ac:dyDescent="0.15">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0"/>
      <c r="C27" s="20"/>
      <c r="D27" s="45"/>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0"/>
      <c r="C28" s="20"/>
      <c r="D28" s="45"/>
      <c r="E28" s="21"/>
      <c r="F28" s="22" t="s">
        <v>101</v>
      </c>
      <c r="G28" s="23" t="s">
        <v>102</v>
      </c>
      <c r="H28" s="23" t="s">
        <v>103</v>
      </c>
      <c r="I28" s="24" t="s">
        <v>104</v>
      </c>
      <c r="J28" s="17"/>
      <c r="K28" s="17"/>
      <c r="L28" s="1"/>
      <c r="M28" s="9"/>
      <c r="N28" s="9"/>
      <c r="O28" s="9"/>
      <c r="Z28" s="17"/>
      <c r="AA28" s="17"/>
      <c r="AB28" s="17"/>
      <c r="AC28" s="17"/>
      <c r="AD28" s="17"/>
      <c r="AE28" s="17"/>
    </row>
    <row r="29" spans="2:123" s="3" customFormat="1" ht="20.100000000000001" customHeight="1" x14ac:dyDescent="0.15">
      <c r="B29" s="20"/>
      <c r="C29" s="20"/>
      <c r="D29" s="45"/>
      <c r="E29" s="11" t="s">
        <v>0</v>
      </c>
      <c r="F29" s="25"/>
      <c r="G29" s="26"/>
      <c r="H29" s="26"/>
      <c r="I29" s="27"/>
      <c r="J29" s="18" t="s">
        <v>219</v>
      </c>
      <c r="K29" s="18" t="s">
        <v>220</v>
      </c>
      <c r="L29" s="1"/>
      <c r="P29" s="113" t="s">
        <v>0</v>
      </c>
      <c r="X29" s="12"/>
      <c r="Y29" s="4"/>
      <c r="Z29" s="14" t="s">
        <v>1</v>
      </c>
      <c r="AA29" s="18"/>
      <c r="AB29" s="18"/>
      <c r="AC29" s="18"/>
      <c r="AD29" s="18"/>
      <c r="AE29" s="18"/>
    </row>
    <row r="30" spans="2:123" s="1" customFormat="1" ht="22.5" customHeight="1" x14ac:dyDescent="0.15">
      <c r="B30" s="386" t="s">
        <v>2</v>
      </c>
      <c r="C30" s="387"/>
      <c r="D30" s="387"/>
      <c r="E30" s="38">
        <v>495</v>
      </c>
      <c r="F30" s="35">
        <v>11.313131313131313</v>
      </c>
      <c r="G30" s="32">
        <v>44.848484848484851</v>
      </c>
      <c r="H30" s="32">
        <v>33.737373737373737</v>
      </c>
      <c r="I30" s="33">
        <v>10.1010101010101</v>
      </c>
      <c r="J30" s="8">
        <f>F30+G30</f>
        <v>56.161616161616166</v>
      </c>
      <c r="K30" s="8">
        <f>H30+I30</f>
        <v>43.838383838383834</v>
      </c>
      <c r="M30" s="386" t="s">
        <v>2</v>
      </c>
      <c r="N30" s="387"/>
      <c r="O30" s="387"/>
      <c r="P30" s="38">
        <f t="shared" ref="P30:P32" si="0">IF(LEN(E30)=0,"",E30)</f>
        <v>495</v>
      </c>
      <c r="Q30" s="120"/>
      <c r="R30" s="121"/>
      <c r="S30" s="121"/>
      <c r="T30" s="121"/>
      <c r="U30" s="121"/>
      <c r="V30" s="121"/>
      <c r="W30" s="121"/>
      <c r="X30" s="121"/>
      <c r="Y30" s="122"/>
      <c r="Z30" s="123"/>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388" t="s">
        <v>3</v>
      </c>
      <c r="C31" s="42" t="s">
        <v>375</v>
      </c>
      <c r="D31" s="43"/>
      <c r="E31" s="39">
        <v>236</v>
      </c>
      <c r="F31" s="36">
        <v>8.898305084745763</v>
      </c>
      <c r="G31" s="90">
        <v>40.677966101694921</v>
      </c>
      <c r="H31" s="28">
        <v>36.864406779661017</v>
      </c>
      <c r="I31" s="100">
        <v>13.559322033898304</v>
      </c>
      <c r="J31" s="8">
        <f t="shared" ref="J31:J32" si="1">F31+G31</f>
        <v>49.576271186440685</v>
      </c>
      <c r="K31" s="8">
        <f t="shared" ref="K31:K32" si="2">H31+I31</f>
        <v>50.423728813559322</v>
      </c>
      <c r="L31" s="4"/>
      <c r="M31" s="388" t="s">
        <v>3</v>
      </c>
      <c r="N31" s="42" t="s">
        <v>375</v>
      </c>
      <c r="O31" s="43"/>
      <c r="P31" s="39">
        <f t="shared" si="0"/>
        <v>236</v>
      </c>
      <c r="Q31" s="114"/>
      <c r="R31" s="7"/>
      <c r="S31" s="7"/>
      <c r="T31" s="7"/>
      <c r="U31" s="7"/>
      <c r="V31" s="7"/>
      <c r="W31" s="7"/>
      <c r="X31" s="7"/>
      <c r="Y31" s="4"/>
      <c r="Z31" s="115"/>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389"/>
      <c r="C32" s="41" t="s">
        <v>379</v>
      </c>
      <c r="D32" s="44"/>
      <c r="E32" s="40">
        <v>259</v>
      </c>
      <c r="F32" s="37">
        <v>13.513513513513514</v>
      </c>
      <c r="G32" s="30">
        <v>48.648648648648653</v>
      </c>
      <c r="H32" s="30">
        <v>30.888030888030887</v>
      </c>
      <c r="I32" s="102">
        <v>6.9498069498069501</v>
      </c>
      <c r="J32" s="8">
        <f t="shared" si="1"/>
        <v>62.162162162162168</v>
      </c>
      <c r="K32" s="8">
        <f t="shared" si="2"/>
        <v>37.837837837837839</v>
      </c>
      <c r="L32" s="4"/>
      <c r="M32" s="389"/>
      <c r="N32" s="41" t="s">
        <v>379</v>
      </c>
      <c r="O32" s="44"/>
      <c r="P32" s="40">
        <f t="shared" si="0"/>
        <v>259</v>
      </c>
      <c r="Q32" s="116"/>
      <c r="R32" s="117"/>
      <c r="S32" s="117"/>
      <c r="T32" s="117"/>
      <c r="U32" s="117"/>
      <c r="V32" s="117"/>
      <c r="W32" s="117"/>
      <c r="X32" s="117"/>
      <c r="Y32" s="118"/>
      <c r="Z32" s="119"/>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ht="22.5" customHeight="1" x14ac:dyDescent="0.15"/>
    <row r="34" ht="22.5" customHeight="1" x14ac:dyDescent="0.15"/>
    <row r="35" ht="22.5" customHeight="1" x14ac:dyDescent="0.15"/>
    <row r="36" ht="22.5" customHeight="1" x14ac:dyDescent="0.15"/>
    <row r="37" ht="22.5" customHeight="1" x14ac:dyDescent="0.15"/>
    <row r="38" ht="22.5" customHeight="1" x14ac:dyDescent="0.15"/>
    <row r="39" ht="22.5" customHeight="1" x14ac:dyDescent="0.15"/>
    <row r="40" ht="22.5" customHeight="1" x14ac:dyDescent="0.15"/>
    <row r="41" ht="22.5" customHeight="1" x14ac:dyDescent="0.15"/>
    <row r="42" ht="22.5" customHeight="1" x14ac:dyDescent="0.15"/>
    <row r="43" ht="22.5" customHeight="1" x14ac:dyDescent="0.15"/>
    <row r="44" ht="22.5" customHeight="1" x14ac:dyDescent="0.15"/>
    <row r="45" ht="22.5" customHeight="1" x14ac:dyDescent="0.15"/>
    <row r="46" ht="22.5" customHeight="1" x14ac:dyDescent="0.15"/>
    <row r="47" ht="22.5" customHeight="1" x14ac:dyDescent="0.15"/>
    <row r="48" ht="22.5" customHeight="1" x14ac:dyDescent="0.15"/>
    <row r="49" ht="22.5" customHeight="1" x14ac:dyDescent="0.15"/>
    <row r="50" ht="22.5" customHeight="1" x14ac:dyDescent="0.15"/>
    <row r="51" ht="22.5" customHeight="1" x14ac:dyDescent="0.15"/>
  </sheetData>
  <mergeCells count="4">
    <mergeCell ref="B30:D30"/>
    <mergeCell ref="B31:B32"/>
    <mergeCell ref="M30:O30"/>
    <mergeCell ref="M31:M32"/>
  </mergeCells>
  <phoneticPr fontId="7"/>
  <conditionalFormatting sqref="Z28:AE28 C31:C32 F28:K28">
    <cfRule type="cellIs" dxfId="83" priority="2" stopIfTrue="1" operator="equal">
      <formula>"."</formula>
    </cfRule>
  </conditionalFormatting>
  <conditionalFormatting sqref="N31:N32">
    <cfRule type="cellIs" dxfId="82"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B1:DS51"/>
  <sheetViews>
    <sheetView topLeftCell="A35" zoomScaleNormal="100" workbookViewId="0">
      <selection activeCell="N32" sqref="N32"/>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x14ac:dyDescent="0.15">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x14ac:dyDescent="0.15">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x14ac:dyDescent="0.15">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0"/>
      <c r="C27" s="20"/>
      <c r="D27" s="45"/>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0"/>
      <c r="C28" s="20"/>
      <c r="D28" s="45"/>
      <c r="E28" s="21"/>
      <c r="F28" s="22" t="s">
        <v>105</v>
      </c>
      <c r="G28" s="23" t="s">
        <v>106</v>
      </c>
      <c r="H28" s="23" t="s">
        <v>107</v>
      </c>
      <c r="I28" s="24" t="s">
        <v>108</v>
      </c>
      <c r="J28" s="17"/>
      <c r="K28" s="17"/>
      <c r="L28" s="1"/>
      <c r="M28" s="9"/>
      <c r="N28" s="9"/>
      <c r="O28" s="9"/>
      <c r="Z28" s="17"/>
      <c r="AA28" s="17"/>
      <c r="AB28" s="17"/>
      <c r="AC28" s="17"/>
      <c r="AD28" s="17"/>
      <c r="AE28" s="17"/>
    </row>
    <row r="29" spans="2:123" s="3" customFormat="1" ht="20.100000000000001" customHeight="1" x14ac:dyDescent="0.15">
      <c r="B29" s="20"/>
      <c r="C29" s="20"/>
      <c r="D29" s="45"/>
      <c r="E29" s="11" t="s">
        <v>0</v>
      </c>
      <c r="F29" s="25"/>
      <c r="G29" s="26"/>
      <c r="H29" s="26"/>
      <c r="I29" s="27"/>
      <c r="J29" s="18"/>
      <c r="K29" s="18"/>
      <c r="L29" s="1"/>
      <c r="P29" s="113" t="s">
        <v>0</v>
      </c>
      <c r="X29" s="12"/>
      <c r="Y29" s="4"/>
      <c r="Z29" s="14" t="s">
        <v>1</v>
      </c>
      <c r="AA29" s="18"/>
      <c r="AB29" s="18"/>
      <c r="AC29" s="18"/>
      <c r="AD29" s="18"/>
      <c r="AE29" s="18"/>
    </row>
    <row r="30" spans="2:123" s="1" customFormat="1" ht="22.5" customHeight="1" x14ac:dyDescent="0.15">
      <c r="B30" s="386" t="s">
        <v>2</v>
      </c>
      <c r="C30" s="387"/>
      <c r="D30" s="387"/>
      <c r="E30" s="38">
        <v>495</v>
      </c>
      <c r="F30" s="35">
        <v>4.6464646464646462</v>
      </c>
      <c r="G30" s="32">
        <v>31.111111111111111</v>
      </c>
      <c r="H30" s="32">
        <v>31.111111111111111</v>
      </c>
      <c r="I30" s="33">
        <v>33.131313131313135</v>
      </c>
      <c r="J30" s="19"/>
      <c r="K30" s="19"/>
      <c r="M30" s="386" t="s">
        <v>2</v>
      </c>
      <c r="N30" s="387"/>
      <c r="O30" s="387"/>
      <c r="P30" s="38">
        <f t="shared" ref="P30:P32" si="0">IF(LEN(E30)=0,"",E30)</f>
        <v>495</v>
      </c>
      <c r="Q30" s="120"/>
      <c r="R30" s="121"/>
      <c r="S30" s="121"/>
      <c r="T30" s="121"/>
      <c r="U30" s="121"/>
      <c r="V30" s="121"/>
      <c r="W30" s="121"/>
      <c r="X30" s="121"/>
      <c r="Y30" s="122"/>
      <c r="Z30" s="123"/>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388" t="s">
        <v>3</v>
      </c>
      <c r="C31" s="42" t="s">
        <v>375</v>
      </c>
      <c r="D31" s="43"/>
      <c r="E31" s="39">
        <v>236</v>
      </c>
      <c r="F31" s="36">
        <v>2.9661016949152543</v>
      </c>
      <c r="G31" s="59">
        <v>24.576271186440678</v>
      </c>
      <c r="H31" s="90">
        <v>26.694915254237291</v>
      </c>
      <c r="I31" s="104">
        <v>45.762711864406782</v>
      </c>
      <c r="J31" s="19"/>
      <c r="K31" s="19"/>
      <c r="L31" s="4"/>
      <c r="M31" s="388" t="s">
        <v>3</v>
      </c>
      <c r="N31" s="42" t="s">
        <v>375</v>
      </c>
      <c r="O31" s="43"/>
      <c r="P31" s="39">
        <f t="shared" si="0"/>
        <v>236</v>
      </c>
      <c r="Q31" s="114"/>
      <c r="R31" s="7"/>
      <c r="S31" s="7"/>
      <c r="T31" s="7"/>
      <c r="U31" s="7"/>
      <c r="V31" s="7"/>
      <c r="W31" s="7"/>
      <c r="X31" s="7"/>
      <c r="Y31" s="4"/>
      <c r="Z31" s="115"/>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389"/>
      <c r="C32" s="41" t="s">
        <v>379</v>
      </c>
      <c r="D32" s="44"/>
      <c r="E32" s="40">
        <v>259</v>
      </c>
      <c r="F32" s="37">
        <v>6.1776061776061777</v>
      </c>
      <c r="G32" s="54">
        <v>37.065637065637063</v>
      </c>
      <c r="H32" s="64">
        <v>35.135135135135137</v>
      </c>
      <c r="I32" s="82">
        <v>21.621621621621621</v>
      </c>
      <c r="J32" s="19"/>
      <c r="K32" s="19"/>
      <c r="L32" s="4"/>
      <c r="M32" s="389"/>
      <c r="N32" s="41" t="s">
        <v>379</v>
      </c>
      <c r="O32" s="44"/>
      <c r="P32" s="40">
        <f t="shared" si="0"/>
        <v>259</v>
      </c>
      <c r="Q32" s="116"/>
      <c r="R32" s="117"/>
      <c r="S32" s="117"/>
      <c r="T32" s="117"/>
      <c r="U32" s="117"/>
      <c r="V32" s="117"/>
      <c r="W32" s="117"/>
      <c r="X32" s="117"/>
      <c r="Y32" s="118"/>
      <c r="Z32" s="119"/>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3:8" ht="22.5" customHeight="1" x14ac:dyDescent="0.15"/>
    <row r="34" spans="3:8" ht="22.5" customHeight="1" x14ac:dyDescent="0.15">
      <c r="D34" s="130" t="str">
        <f>F28</f>
        <v>現在の方が高い</v>
      </c>
      <c r="E34" s="130" t="str">
        <f>G28</f>
        <v>同じ程度</v>
      </c>
      <c r="F34" s="130" t="str">
        <f>H28</f>
        <v>現在の方がやや低い</v>
      </c>
      <c r="G34" s="130" t="str">
        <f>I28</f>
        <v>現在の方が低い</v>
      </c>
      <c r="H34" t="s">
        <v>227</v>
      </c>
    </row>
    <row r="35" spans="3:8" ht="22.5" customHeight="1" x14ac:dyDescent="0.15">
      <c r="C35" t="str">
        <f>"男性総合職(n=" &amp; E31 &amp; ")"</f>
        <v>男性総合職(n=236)</v>
      </c>
      <c r="D35" s="131">
        <f t="shared" ref="D35:G36" si="1">F31</f>
        <v>2.9661016949152543</v>
      </c>
      <c r="E35" s="131">
        <f t="shared" si="1"/>
        <v>24.576271186440678</v>
      </c>
      <c r="F35" s="131">
        <f t="shared" si="1"/>
        <v>26.694915254237291</v>
      </c>
      <c r="G35" s="131">
        <f t="shared" si="1"/>
        <v>45.762711864406782</v>
      </c>
      <c r="H35" s="131">
        <f>SUM(D35:G35)</f>
        <v>100</v>
      </c>
    </row>
    <row r="36" spans="3:8" ht="22.5" customHeight="1" x14ac:dyDescent="0.15">
      <c r="C36" t="str">
        <f>"女性総合職(n=" &amp; E32 &amp; ")"</f>
        <v>女性総合職(n=259)</v>
      </c>
      <c r="D36" s="131">
        <f t="shared" si="1"/>
        <v>6.1776061776061777</v>
      </c>
      <c r="E36" s="131">
        <f t="shared" si="1"/>
        <v>37.065637065637063</v>
      </c>
      <c r="F36" s="131">
        <f t="shared" si="1"/>
        <v>35.135135135135137</v>
      </c>
      <c r="G36" s="131">
        <f t="shared" si="1"/>
        <v>21.621621621621621</v>
      </c>
      <c r="H36" s="131">
        <f>SUM(D36:G36)</f>
        <v>100</v>
      </c>
    </row>
    <row r="37" spans="3:8" ht="22.5" customHeight="1" x14ac:dyDescent="0.15">
      <c r="C37" t="s">
        <v>252</v>
      </c>
      <c r="D37" s="164">
        <v>6.5217391304347823</v>
      </c>
      <c r="E37" s="160">
        <v>39.130434782608695</v>
      </c>
      <c r="F37" s="160">
        <v>33.333333333333329</v>
      </c>
      <c r="G37" s="161">
        <v>21.014492753623188</v>
      </c>
    </row>
    <row r="38" spans="3:8" ht="22.5" customHeight="1" x14ac:dyDescent="0.15">
      <c r="C38" t="s">
        <v>253</v>
      </c>
      <c r="D38" s="165">
        <v>5.785123966942149</v>
      </c>
      <c r="E38" s="162">
        <v>34.710743801652896</v>
      </c>
      <c r="F38" s="162">
        <v>37.190082644628099</v>
      </c>
      <c r="G38" s="163">
        <v>22.314049586776861</v>
      </c>
    </row>
    <row r="39" spans="3:8" ht="22.5" customHeight="1" x14ac:dyDescent="0.15"/>
    <row r="40" spans="3:8" ht="22.5" customHeight="1" x14ac:dyDescent="0.15"/>
    <row r="41" spans="3:8" ht="22.5" customHeight="1" x14ac:dyDescent="0.15"/>
    <row r="42" spans="3:8" ht="22.5" customHeight="1" x14ac:dyDescent="0.15"/>
    <row r="43" spans="3:8" ht="22.5" customHeight="1" x14ac:dyDescent="0.15"/>
    <row r="44" spans="3:8" ht="22.5" customHeight="1" x14ac:dyDescent="0.15"/>
    <row r="45" spans="3:8" ht="22.5" customHeight="1" x14ac:dyDescent="0.15"/>
    <row r="46" spans="3:8" ht="22.5" customHeight="1" x14ac:dyDescent="0.15"/>
    <row r="47" spans="3:8" ht="22.5" customHeight="1" x14ac:dyDescent="0.15"/>
    <row r="48" spans="3:8" ht="22.5" customHeight="1" x14ac:dyDescent="0.15"/>
    <row r="49" ht="22.5" customHeight="1" x14ac:dyDescent="0.15"/>
    <row r="50" ht="22.5" customHeight="1" x14ac:dyDescent="0.15"/>
    <row r="51" ht="22.5" customHeight="1" x14ac:dyDescent="0.15"/>
  </sheetData>
  <mergeCells count="4">
    <mergeCell ref="B30:D30"/>
    <mergeCell ref="B31:B32"/>
    <mergeCell ref="M30:O30"/>
    <mergeCell ref="M31:M32"/>
  </mergeCells>
  <phoneticPr fontId="7"/>
  <conditionalFormatting sqref="Z28:AE28 C31:C32 F28:K28">
    <cfRule type="cellIs" dxfId="81" priority="2" stopIfTrue="1" operator="equal">
      <formula>"."</formula>
    </cfRule>
  </conditionalFormatting>
  <conditionalFormatting sqref="N31:N32">
    <cfRule type="cellIs" dxfId="80"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B1:DS53"/>
  <sheetViews>
    <sheetView showGridLines="0" topLeftCell="A35" zoomScale="80" workbookViewId="0">
      <selection activeCell="M37" sqref="M37:M38"/>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x14ac:dyDescent="0.15">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x14ac:dyDescent="0.15">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x14ac:dyDescent="0.15">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01"/>
      <c r="C27" s="202"/>
      <c r="D27" s="5"/>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406" t="s">
        <v>278</v>
      </c>
      <c r="C28" s="407"/>
      <c r="D28" s="407"/>
      <c r="E28" s="21"/>
      <c r="F28" s="22" t="s">
        <v>105</v>
      </c>
      <c r="G28" s="23" t="s">
        <v>106</v>
      </c>
      <c r="H28" s="23" t="s">
        <v>107</v>
      </c>
      <c r="I28" s="24" t="s">
        <v>108</v>
      </c>
      <c r="J28" s="17"/>
      <c r="K28" s="17"/>
      <c r="L28" s="1"/>
      <c r="M28" s="9"/>
      <c r="N28" s="9"/>
      <c r="O28" s="9"/>
      <c r="Z28" s="17"/>
      <c r="AA28" s="17"/>
      <c r="AB28" s="17"/>
      <c r="AC28" s="17"/>
      <c r="AD28" s="17"/>
      <c r="AE28" s="17"/>
    </row>
    <row r="29" spans="2:123" s="3" customFormat="1" ht="20.100000000000001" customHeight="1" x14ac:dyDescent="0.15">
      <c r="B29" s="407"/>
      <c r="C29" s="407"/>
      <c r="D29" s="407"/>
      <c r="E29" s="11" t="s">
        <v>0</v>
      </c>
      <c r="F29" s="25"/>
      <c r="G29" s="26"/>
      <c r="H29" s="26"/>
      <c r="I29" s="27"/>
      <c r="J29" s="18"/>
      <c r="K29" s="18"/>
      <c r="L29" s="1"/>
      <c r="P29" s="113" t="s">
        <v>0</v>
      </c>
      <c r="X29" s="12"/>
      <c r="Y29" s="4"/>
      <c r="Z29" s="14" t="s">
        <v>279</v>
      </c>
      <c r="AA29" s="18"/>
      <c r="AB29" s="18"/>
      <c r="AC29" s="18"/>
      <c r="AD29" s="18"/>
      <c r="AE29" s="18"/>
    </row>
    <row r="30" spans="2:123" s="1" customFormat="1" ht="22.5" customHeight="1" x14ac:dyDescent="0.15">
      <c r="B30" s="386" t="s">
        <v>2</v>
      </c>
      <c r="C30" s="387"/>
      <c r="D30" s="387"/>
      <c r="E30" s="38">
        <v>2820</v>
      </c>
      <c r="F30" s="35">
        <v>5.1773049645390072</v>
      </c>
      <c r="G30" s="32">
        <v>30.567375886524822</v>
      </c>
      <c r="H30" s="32">
        <v>32.836879432624109</v>
      </c>
      <c r="I30" s="33">
        <v>31.418439716312058</v>
      </c>
      <c r="J30" s="19"/>
      <c r="K30" s="19"/>
      <c r="M30" s="386" t="s">
        <v>2</v>
      </c>
      <c r="N30" s="387"/>
      <c r="O30" s="387"/>
      <c r="P30" s="38">
        <f t="shared" ref="P30:P38" si="0">IF(LEN(E30)=0,"",E30)</f>
        <v>2820</v>
      </c>
      <c r="Q30" s="120"/>
      <c r="R30" s="121"/>
      <c r="S30" s="121"/>
      <c r="T30" s="121"/>
      <c r="U30" s="121"/>
      <c r="V30" s="121"/>
      <c r="W30" s="121"/>
      <c r="X30" s="121"/>
      <c r="Y30" s="122"/>
      <c r="Z30" s="123"/>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388" t="s">
        <v>2</v>
      </c>
      <c r="C31" s="42" t="s">
        <v>280</v>
      </c>
      <c r="D31" s="43"/>
      <c r="E31" s="39">
        <v>1543</v>
      </c>
      <c r="F31" s="203">
        <v>7.0641607258587173</v>
      </c>
      <c r="G31" s="63">
        <v>34.996759559300067</v>
      </c>
      <c r="H31" s="49">
        <v>30.330524951393389</v>
      </c>
      <c r="I31" s="204">
        <v>27.608554763447827</v>
      </c>
      <c r="J31" s="19"/>
      <c r="K31" s="19"/>
      <c r="L31" s="4"/>
      <c r="M31" s="388" t="s">
        <v>2</v>
      </c>
      <c r="N31" s="42" t="s">
        <v>280</v>
      </c>
      <c r="O31" s="43"/>
      <c r="P31" s="39">
        <f t="shared" si="0"/>
        <v>1543</v>
      </c>
      <c r="Q31" s="114"/>
      <c r="R31" s="7"/>
      <c r="S31" s="7"/>
      <c r="T31" s="7"/>
      <c r="U31" s="7"/>
      <c r="V31" s="7"/>
      <c r="W31" s="7"/>
      <c r="X31" s="7"/>
      <c r="Y31" s="4"/>
      <c r="Z31" s="115"/>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389"/>
      <c r="C32" s="41" t="s">
        <v>281</v>
      </c>
      <c r="D32" s="44"/>
      <c r="E32" s="39">
        <v>1277</v>
      </c>
      <c r="F32" s="205">
        <v>2.8974158183241974</v>
      </c>
      <c r="G32" s="59">
        <v>25.215348472983557</v>
      </c>
      <c r="H32" s="63">
        <v>35.865309318715738</v>
      </c>
      <c r="I32" s="206">
        <v>36.021926389976507</v>
      </c>
      <c r="J32" s="19"/>
      <c r="K32" s="19"/>
      <c r="L32" s="4"/>
      <c r="M32" s="389"/>
      <c r="N32" s="41" t="s">
        <v>281</v>
      </c>
      <c r="O32" s="44"/>
      <c r="P32" s="39">
        <f t="shared" si="0"/>
        <v>1277</v>
      </c>
      <c r="Q32" s="116"/>
      <c r="R32" s="117"/>
      <c r="S32" s="117"/>
      <c r="T32" s="117"/>
      <c r="U32" s="117"/>
      <c r="V32" s="117"/>
      <c r="W32" s="117"/>
      <c r="X32" s="117"/>
      <c r="Y32" s="118"/>
      <c r="Z32" s="119"/>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2:123" s="1" customFormat="1" ht="22.5" customHeight="1" x14ac:dyDescent="0.15">
      <c r="B33" s="408" t="s">
        <v>2</v>
      </c>
      <c r="C33" s="409"/>
      <c r="D33" s="409"/>
      <c r="E33" s="38">
        <v>236</v>
      </c>
      <c r="F33" s="35">
        <v>2.9661016949152543</v>
      </c>
      <c r="G33" s="32">
        <v>24.576271186440678</v>
      </c>
      <c r="H33" s="32">
        <v>26.694915254237291</v>
      </c>
      <c r="I33" s="33">
        <v>45.762711864406782</v>
      </c>
      <c r="J33" s="4"/>
      <c r="K33" s="4"/>
      <c r="M33" s="408" t="s">
        <v>2</v>
      </c>
      <c r="N33" s="409"/>
      <c r="O33" s="409"/>
      <c r="P33" s="38">
        <f t="shared" si="0"/>
        <v>236</v>
      </c>
      <c r="Q33" s="207"/>
      <c r="R33" s="122"/>
      <c r="S33" s="122"/>
      <c r="T33" s="122"/>
      <c r="U33" s="122"/>
      <c r="V33" s="122"/>
      <c r="W33" s="122"/>
      <c r="X33" s="122"/>
      <c r="Y33" s="122"/>
      <c r="Z33" s="208"/>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row>
    <row r="34" spans="2:123" s="1" customFormat="1" ht="22.5" customHeight="1" x14ac:dyDescent="0.15">
      <c r="B34" s="388" t="s">
        <v>376</v>
      </c>
      <c r="C34" s="42" t="s">
        <v>280</v>
      </c>
      <c r="D34" s="209"/>
      <c r="E34" s="39">
        <v>141</v>
      </c>
      <c r="F34" s="164">
        <v>2.8368794326241136</v>
      </c>
      <c r="G34" s="88">
        <v>29.078014184397162</v>
      </c>
      <c r="H34" s="59">
        <v>19.858156028368796</v>
      </c>
      <c r="I34" s="161">
        <v>48.226950354609926</v>
      </c>
      <c r="J34" s="4"/>
      <c r="K34" s="4"/>
      <c r="M34" s="388" t="s">
        <v>376</v>
      </c>
      <c r="N34" s="42" t="s">
        <v>280</v>
      </c>
      <c r="O34" s="209"/>
      <c r="P34" s="39">
        <f t="shared" si="0"/>
        <v>141</v>
      </c>
      <c r="Q34" s="210"/>
      <c r="R34" s="4"/>
      <c r="S34" s="4"/>
      <c r="T34" s="4"/>
      <c r="U34" s="4"/>
      <c r="V34" s="4"/>
      <c r="W34" s="4"/>
      <c r="X34" s="4"/>
      <c r="Y34" s="4"/>
      <c r="Z34" s="211"/>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row>
    <row r="35" spans="2:123" s="1" customFormat="1" ht="22.5" customHeight="1" x14ac:dyDescent="0.15">
      <c r="B35" s="389"/>
      <c r="C35" s="41" t="s">
        <v>281</v>
      </c>
      <c r="D35" s="212"/>
      <c r="E35" s="39">
        <v>95</v>
      </c>
      <c r="F35" s="164">
        <v>3.1578947368421053</v>
      </c>
      <c r="G35" s="107">
        <v>17.894736842105264</v>
      </c>
      <c r="H35" s="56">
        <v>36.84210526315789</v>
      </c>
      <c r="I35" s="161">
        <v>42.105263157894733</v>
      </c>
      <c r="J35" s="4"/>
      <c r="K35" s="4"/>
      <c r="M35" s="389"/>
      <c r="N35" s="41" t="s">
        <v>281</v>
      </c>
      <c r="O35" s="212"/>
      <c r="P35" s="39">
        <f t="shared" si="0"/>
        <v>95</v>
      </c>
      <c r="Q35" s="213"/>
      <c r="R35" s="118"/>
      <c r="S35" s="118"/>
      <c r="T35" s="118"/>
      <c r="U35" s="118"/>
      <c r="V35" s="118"/>
      <c r="W35" s="118"/>
      <c r="X35" s="118"/>
      <c r="Y35" s="118"/>
      <c r="Z35" s="21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row>
    <row r="36" spans="2:123" s="1" customFormat="1" ht="22.5" customHeight="1" x14ac:dyDescent="0.15">
      <c r="B36" s="408" t="s">
        <v>2</v>
      </c>
      <c r="C36" s="409"/>
      <c r="D36" s="409"/>
      <c r="E36" s="38">
        <v>259</v>
      </c>
      <c r="F36" s="35">
        <v>6.1776061776061777</v>
      </c>
      <c r="G36" s="32">
        <v>37.065637065637063</v>
      </c>
      <c r="H36" s="32">
        <v>35.135135135135137</v>
      </c>
      <c r="I36" s="33">
        <v>21.621621621621621</v>
      </c>
      <c r="J36" s="4"/>
      <c r="K36" s="4"/>
      <c r="M36" s="408" t="s">
        <v>2</v>
      </c>
      <c r="N36" s="409"/>
      <c r="O36" s="409"/>
      <c r="P36" s="38">
        <f t="shared" si="0"/>
        <v>259</v>
      </c>
      <c r="Q36" s="207"/>
      <c r="R36" s="122"/>
      <c r="S36" s="122"/>
      <c r="T36" s="122"/>
      <c r="U36" s="122"/>
      <c r="V36" s="122"/>
      <c r="W36" s="122"/>
      <c r="X36" s="122"/>
      <c r="Y36" s="122"/>
      <c r="Z36" s="208"/>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row>
    <row r="37" spans="2:123" s="1" customFormat="1" ht="22.5" customHeight="1" x14ac:dyDescent="0.15">
      <c r="B37" s="388" t="s">
        <v>380</v>
      </c>
      <c r="C37" s="42" t="s">
        <v>280</v>
      </c>
      <c r="D37" s="215"/>
      <c r="E37" s="39">
        <v>152</v>
      </c>
      <c r="F37" s="164">
        <v>7.8947368421052628</v>
      </c>
      <c r="G37" s="160">
        <v>40.789473684210527</v>
      </c>
      <c r="H37" s="160">
        <v>34.210526315789473</v>
      </c>
      <c r="I37" s="76">
        <v>17.105263157894736</v>
      </c>
      <c r="J37" s="4"/>
      <c r="K37" s="4"/>
      <c r="M37" s="388" t="s">
        <v>380</v>
      </c>
      <c r="N37" s="42" t="s">
        <v>280</v>
      </c>
      <c r="O37" s="215"/>
      <c r="P37" s="39">
        <f t="shared" si="0"/>
        <v>152</v>
      </c>
      <c r="Q37" s="210"/>
      <c r="R37" s="4"/>
      <c r="S37" s="4"/>
      <c r="T37" s="4"/>
      <c r="U37" s="4"/>
      <c r="V37" s="4"/>
      <c r="W37" s="4"/>
      <c r="X37" s="4"/>
      <c r="Y37" s="4"/>
      <c r="Z37" s="211"/>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row>
    <row r="38" spans="2:123" s="1" customFormat="1" ht="22.5" customHeight="1" x14ac:dyDescent="0.15">
      <c r="B38" s="389"/>
      <c r="C38" s="41" t="s">
        <v>281</v>
      </c>
      <c r="D38" s="216"/>
      <c r="E38" s="40">
        <v>107</v>
      </c>
      <c r="F38" s="165">
        <v>3.7383177570093453</v>
      </c>
      <c r="G38" s="53">
        <v>31.775700934579437</v>
      </c>
      <c r="H38" s="162">
        <v>36.44859813084112</v>
      </c>
      <c r="I38" s="217">
        <v>28.037383177570092</v>
      </c>
      <c r="J38" s="4"/>
      <c r="K38" s="4"/>
      <c r="M38" s="389"/>
      <c r="N38" s="41" t="s">
        <v>281</v>
      </c>
      <c r="O38" s="216"/>
      <c r="P38" s="40">
        <f t="shared" si="0"/>
        <v>107</v>
      </c>
      <c r="Q38" s="213"/>
      <c r="R38" s="118"/>
      <c r="S38" s="118"/>
      <c r="T38" s="118"/>
      <c r="U38" s="118"/>
      <c r="V38" s="118"/>
      <c r="W38" s="118"/>
      <c r="X38" s="118"/>
      <c r="Y38" s="118"/>
      <c r="Z38" s="21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row>
    <row r="39" spans="2:123" ht="22.5" customHeight="1" x14ac:dyDescent="0.15"/>
    <row r="40" spans="2:123" ht="22.5" customHeight="1" x14ac:dyDescent="0.15"/>
    <row r="41" spans="2:123" ht="22.5" customHeight="1" x14ac:dyDescent="0.15">
      <c r="B41" s="218"/>
      <c r="C41" s="218"/>
      <c r="D41" s="218"/>
      <c r="E41" s="219" t="s">
        <v>105</v>
      </c>
      <c r="F41" s="219" t="s">
        <v>106</v>
      </c>
      <c r="G41" s="219" t="s">
        <v>107</v>
      </c>
      <c r="H41" s="219" t="s">
        <v>108</v>
      </c>
      <c r="I41" s="219" t="s">
        <v>282</v>
      </c>
    </row>
    <row r="42" spans="2:123" ht="22.5" customHeight="1" x14ac:dyDescent="0.15">
      <c r="B42" s="218"/>
      <c r="C42" s="220" t="s">
        <v>283</v>
      </c>
      <c r="D42" s="218"/>
      <c r="E42" s="125">
        <v>2.8368794326241136</v>
      </c>
      <c r="F42" s="126">
        <v>29.078014184397162</v>
      </c>
      <c r="G42" s="221">
        <v>19.858156028368796</v>
      </c>
      <c r="H42" s="222">
        <v>48.226950354609926</v>
      </c>
      <c r="I42" s="223">
        <v>100</v>
      </c>
    </row>
    <row r="43" spans="2:123" ht="22.5" customHeight="1" x14ac:dyDescent="0.15">
      <c r="B43" s="218"/>
      <c r="C43" s="224" t="s">
        <v>284</v>
      </c>
      <c r="D43" s="218"/>
      <c r="E43" s="125">
        <v>3.1578947368421053</v>
      </c>
      <c r="F43" s="221">
        <v>17.894736842105264</v>
      </c>
      <c r="G43" s="225">
        <v>36.84210526315789</v>
      </c>
      <c r="H43" s="222">
        <v>42.105263157894733</v>
      </c>
      <c r="I43" s="223">
        <v>100</v>
      </c>
    </row>
    <row r="45" spans="2:123" ht="22.5" customHeight="1" x14ac:dyDescent="0.15">
      <c r="B45" s="218"/>
      <c r="C45" s="224" t="s">
        <v>286</v>
      </c>
      <c r="D45" s="218"/>
      <c r="E45" s="125">
        <v>7.8947368421052628</v>
      </c>
      <c r="F45" s="126">
        <v>40.789473684210527</v>
      </c>
      <c r="G45" s="126">
        <v>34.210526315789473</v>
      </c>
      <c r="H45" s="222">
        <v>17.105263157894736</v>
      </c>
      <c r="I45" s="223">
        <v>100</v>
      </c>
    </row>
    <row r="46" spans="2:123" ht="22.5" customHeight="1" x14ac:dyDescent="0.15">
      <c r="B46" s="218"/>
      <c r="C46" s="224" t="s">
        <v>287</v>
      </c>
      <c r="D46" s="218"/>
      <c r="E46" s="128">
        <v>3.7383177570093453</v>
      </c>
      <c r="F46" s="226">
        <v>31.775700934579437</v>
      </c>
      <c r="G46" s="129">
        <v>36.44859813084112</v>
      </c>
      <c r="H46" s="227">
        <v>28.037383177570092</v>
      </c>
      <c r="I46" s="223">
        <v>100</v>
      </c>
    </row>
    <row r="47" spans="2:123" ht="22.5" customHeight="1" x14ac:dyDescent="0.15">
      <c r="B47" s="218"/>
      <c r="C47" s="224"/>
      <c r="D47" s="218"/>
      <c r="E47" s="223"/>
      <c r="F47" s="223"/>
      <c r="G47" s="223"/>
      <c r="H47" s="223"/>
      <c r="I47" s="223"/>
    </row>
    <row r="48" spans="2:123" ht="22.5" customHeight="1" x14ac:dyDescent="0.15"/>
    <row r="49" ht="22.5" customHeight="1" x14ac:dyDescent="0.15"/>
    <row r="50" ht="22.5" customHeight="1" x14ac:dyDescent="0.15"/>
    <row r="51" ht="22.5" customHeight="1" x14ac:dyDescent="0.15"/>
    <row r="52" ht="22.5" customHeight="1" x14ac:dyDescent="0.15"/>
    <row r="53" ht="22.5" customHeight="1" x14ac:dyDescent="0.15"/>
  </sheetData>
  <mergeCells count="13">
    <mergeCell ref="B33:D33"/>
    <mergeCell ref="M33:O33"/>
    <mergeCell ref="B28:D29"/>
    <mergeCell ref="B30:D30"/>
    <mergeCell ref="M30:O30"/>
    <mergeCell ref="B31:B32"/>
    <mergeCell ref="M31:M32"/>
    <mergeCell ref="B34:B35"/>
    <mergeCell ref="M34:M35"/>
    <mergeCell ref="B36:D36"/>
    <mergeCell ref="M36:O36"/>
    <mergeCell ref="B37:B38"/>
    <mergeCell ref="M37:M38"/>
  </mergeCells>
  <phoneticPr fontId="7"/>
  <conditionalFormatting sqref="Z28:AE28 C31:C32 F28:K28">
    <cfRule type="cellIs" dxfId="79" priority="2" stopIfTrue="1" operator="equal">
      <formula>"."</formula>
    </cfRule>
  </conditionalFormatting>
  <conditionalFormatting sqref="N31:N32">
    <cfRule type="cellIs" dxfId="78"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3"/>
  <sheetViews>
    <sheetView showGridLines="0" topLeftCell="A38" zoomScale="80" workbookViewId="0">
      <selection activeCell="M37" sqref="M37:M38"/>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x14ac:dyDescent="0.15">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x14ac:dyDescent="0.15">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x14ac:dyDescent="0.15">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01"/>
      <c r="C27" s="202"/>
      <c r="D27" s="5"/>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406" t="s">
        <v>288</v>
      </c>
      <c r="C28" s="407"/>
      <c r="D28" s="407"/>
      <c r="E28" s="21"/>
      <c r="F28" s="22" t="s">
        <v>105</v>
      </c>
      <c r="G28" s="23" t="s">
        <v>106</v>
      </c>
      <c r="H28" s="23" t="s">
        <v>107</v>
      </c>
      <c r="I28" s="24" t="s">
        <v>108</v>
      </c>
      <c r="J28" s="17"/>
      <c r="K28" s="17"/>
      <c r="L28" s="1"/>
      <c r="M28" s="9"/>
      <c r="N28" s="9"/>
      <c r="O28" s="9"/>
      <c r="Z28" s="17"/>
      <c r="AA28" s="17"/>
      <c r="AB28" s="17"/>
      <c r="AC28" s="17"/>
      <c r="AD28" s="17"/>
      <c r="AE28" s="17"/>
    </row>
    <row r="29" spans="2:123" s="3" customFormat="1" ht="20.100000000000001" customHeight="1" x14ac:dyDescent="0.15">
      <c r="B29" s="407"/>
      <c r="C29" s="407"/>
      <c r="D29" s="407"/>
      <c r="E29" s="11" t="s">
        <v>0</v>
      </c>
      <c r="F29" s="25"/>
      <c r="G29" s="26"/>
      <c r="H29" s="26"/>
      <c r="I29" s="27"/>
      <c r="J29" s="18"/>
      <c r="K29" s="18"/>
      <c r="L29" s="1"/>
      <c r="P29" s="113" t="s">
        <v>0</v>
      </c>
      <c r="X29" s="12"/>
      <c r="Y29" s="4"/>
      <c r="Z29" s="14" t="s">
        <v>279</v>
      </c>
      <c r="AA29" s="18"/>
      <c r="AB29" s="18"/>
      <c r="AC29" s="18"/>
      <c r="AD29" s="18"/>
      <c r="AE29" s="18"/>
    </row>
    <row r="30" spans="2:123" s="1" customFormat="1" ht="22.5" customHeight="1" x14ac:dyDescent="0.15">
      <c r="B30" s="386" t="s">
        <v>2</v>
      </c>
      <c r="C30" s="387"/>
      <c r="D30" s="387"/>
      <c r="E30" s="38">
        <v>2820</v>
      </c>
      <c r="F30" s="35">
        <v>5.1773049645390072</v>
      </c>
      <c r="G30" s="32">
        <v>30.567375886524822</v>
      </c>
      <c r="H30" s="32">
        <v>32.836879432624109</v>
      </c>
      <c r="I30" s="33">
        <v>31.418439716312058</v>
      </c>
      <c r="J30" s="19"/>
      <c r="K30" s="19"/>
      <c r="M30" s="386" t="s">
        <v>2</v>
      </c>
      <c r="N30" s="387"/>
      <c r="O30" s="387"/>
      <c r="P30" s="38">
        <f t="shared" ref="P30:P38" si="0">IF(LEN(E30)=0,"",E30)</f>
        <v>2820</v>
      </c>
      <c r="Q30" s="120"/>
      <c r="R30" s="121"/>
      <c r="S30" s="121"/>
      <c r="T30" s="121"/>
      <c r="U30" s="121"/>
      <c r="V30" s="121"/>
      <c r="W30" s="121"/>
      <c r="X30" s="121"/>
      <c r="Y30" s="122"/>
      <c r="Z30" s="123"/>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388" t="s">
        <v>2</v>
      </c>
      <c r="C31" s="42" t="s">
        <v>289</v>
      </c>
      <c r="D31" s="43"/>
      <c r="E31" s="39">
        <v>2084</v>
      </c>
      <c r="F31" s="203">
        <v>6.3819577735124753</v>
      </c>
      <c r="G31" s="63">
        <v>34.788867562380041</v>
      </c>
      <c r="H31" s="85">
        <v>33.925143953934736</v>
      </c>
      <c r="I31" s="62">
        <v>24.904030710172744</v>
      </c>
      <c r="J31" s="19"/>
      <c r="K31" s="19"/>
      <c r="L31" s="4"/>
      <c r="M31" s="388" t="s">
        <v>2</v>
      </c>
      <c r="N31" s="42" t="s">
        <v>289</v>
      </c>
      <c r="O31" s="43"/>
      <c r="P31" s="39">
        <f t="shared" si="0"/>
        <v>2084</v>
      </c>
      <c r="Q31" s="114"/>
      <c r="R31" s="7"/>
      <c r="S31" s="7"/>
      <c r="T31" s="7"/>
      <c r="U31" s="7"/>
      <c r="V31" s="7"/>
      <c r="W31" s="7"/>
      <c r="X31" s="7"/>
      <c r="Y31" s="4"/>
      <c r="Z31" s="115"/>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389"/>
      <c r="C32" s="41" t="s">
        <v>290</v>
      </c>
      <c r="D32" s="44"/>
      <c r="E32" s="39">
        <v>736</v>
      </c>
      <c r="F32" s="205">
        <v>1.7663043478260869</v>
      </c>
      <c r="G32" s="67">
        <v>18.614130434782609</v>
      </c>
      <c r="H32" s="65">
        <v>29.755434782608699</v>
      </c>
      <c r="I32" s="104">
        <v>49.864130434782609</v>
      </c>
      <c r="J32" s="19"/>
      <c r="K32" s="19"/>
      <c r="L32" s="4"/>
      <c r="M32" s="389"/>
      <c r="N32" s="41" t="s">
        <v>290</v>
      </c>
      <c r="O32" s="44"/>
      <c r="P32" s="39">
        <f t="shared" si="0"/>
        <v>736</v>
      </c>
      <c r="Q32" s="116"/>
      <c r="R32" s="117"/>
      <c r="S32" s="117"/>
      <c r="T32" s="117"/>
      <c r="U32" s="117"/>
      <c r="V32" s="117"/>
      <c r="W32" s="117"/>
      <c r="X32" s="117"/>
      <c r="Y32" s="118"/>
      <c r="Z32" s="119"/>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2:123" s="1" customFormat="1" ht="22.5" customHeight="1" x14ac:dyDescent="0.15">
      <c r="B33" s="408" t="s">
        <v>2</v>
      </c>
      <c r="C33" s="409"/>
      <c r="D33" s="409"/>
      <c r="E33" s="38">
        <v>236</v>
      </c>
      <c r="F33" s="35">
        <v>2.9661016949152543</v>
      </c>
      <c r="G33" s="32">
        <v>24.576271186440678</v>
      </c>
      <c r="H33" s="32">
        <v>26.694915254237291</v>
      </c>
      <c r="I33" s="33">
        <v>45.762711864406782</v>
      </c>
      <c r="J33" s="4"/>
      <c r="K33" s="4"/>
      <c r="M33" s="408" t="s">
        <v>2</v>
      </c>
      <c r="N33" s="409"/>
      <c r="O33" s="409"/>
      <c r="P33" s="38">
        <f t="shared" si="0"/>
        <v>236</v>
      </c>
      <c r="Q33" s="207"/>
      <c r="R33" s="122"/>
      <c r="S33" s="122"/>
      <c r="T33" s="122"/>
      <c r="U33" s="122"/>
      <c r="V33" s="122"/>
      <c r="W33" s="122"/>
      <c r="X33" s="122"/>
      <c r="Y33" s="122"/>
      <c r="Z33" s="208"/>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row>
    <row r="34" spans="2:123" s="1" customFormat="1" ht="22.5" customHeight="1" x14ac:dyDescent="0.15">
      <c r="B34" s="388" t="s">
        <v>376</v>
      </c>
      <c r="C34" s="42" t="s">
        <v>289</v>
      </c>
      <c r="D34" s="209"/>
      <c r="E34" s="39">
        <v>170</v>
      </c>
      <c r="F34" s="164">
        <v>2.9411764705882351</v>
      </c>
      <c r="G34" s="85">
        <v>29.411764705882355</v>
      </c>
      <c r="H34" s="160">
        <v>28.823529411764703</v>
      </c>
      <c r="I34" s="62">
        <v>38.82352941176471</v>
      </c>
      <c r="J34" s="4"/>
      <c r="K34" s="4"/>
      <c r="M34" s="388" t="s">
        <v>376</v>
      </c>
      <c r="N34" s="42" t="s">
        <v>289</v>
      </c>
      <c r="O34" s="209"/>
      <c r="P34" s="39">
        <f t="shared" si="0"/>
        <v>170</v>
      </c>
      <c r="Q34" s="210"/>
      <c r="R34" s="4"/>
      <c r="S34" s="4"/>
      <c r="T34" s="4"/>
      <c r="U34" s="4"/>
      <c r="V34" s="4"/>
      <c r="W34" s="4"/>
      <c r="X34" s="4"/>
      <c r="Y34" s="4"/>
      <c r="Z34" s="211"/>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row>
    <row r="35" spans="2:123" s="1" customFormat="1" ht="22.5" customHeight="1" x14ac:dyDescent="0.15">
      <c r="B35" s="389"/>
      <c r="C35" s="41" t="s">
        <v>290</v>
      </c>
      <c r="D35" s="212"/>
      <c r="E35" s="39">
        <v>66</v>
      </c>
      <c r="F35" s="164">
        <v>3.0303030303030303</v>
      </c>
      <c r="G35" s="67">
        <v>12.121212121212121</v>
      </c>
      <c r="H35" s="52">
        <v>21.212121212121211</v>
      </c>
      <c r="I35" s="104">
        <v>63.636363636363633</v>
      </c>
      <c r="J35" s="4"/>
      <c r="K35" s="4"/>
      <c r="M35" s="389"/>
      <c r="N35" s="41" t="s">
        <v>290</v>
      </c>
      <c r="O35" s="212"/>
      <c r="P35" s="39">
        <f t="shared" si="0"/>
        <v>66</v>
      </c>
      <c r="Q35" s="213"/>
      <c r="R35" s="118"/>
      <c r="S35" s="118"/>
      <c r="T35" s="118"/>
      <c r="U35" s="118"/>
      <c r="V35" s="118"/>
      <c r="W35" s="118"/>
      <c r="X35" s="118"/>
      <c r="Y35" s="118"/>
      <c r="Z35" s="21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row>
    <row r="36" spans="2:123" s="1" customFormat="1" ht="22.5" customHeight="1" x14ac:dyDescent="0.15">
      <c r="B36" s="408" t="s">
        <v>2</v>
      </c>
      <c r="C36" s="409"/>
      <c r="D36" s="409"/>
      <c r="E36" s="38">
        <v>259</v>
      </c>
      <c r="F36" s="35">
        <v>6.1776061776061777</v>
      </c>
      <c r="G36" s="32">
        <v>37.065637065637063</v>
      </c>
      <c r="H36" s="32">
        <v>35.135135135135137</v>
      </c>
      <c r="I36" s="33">
        <v>21.621621621621621</v>
      </c>
      <c r="J36" s="4"/>
      <c r="K36" s="4"/>
      <c r="M36" s="408" t="s">
        <v>2</v>
      </c>
      <c r="N36" s="409"/>
      <c r="O36" s="409"/>
      <c r="P36" s="38">
        <f t="shared" si="0"/>
        <v>259</v>
      </c>
      <c r="Q36" s="207"/>
      <c r="R36" s="122"/>
      <c r="S36" s="122"/>
      <c r="T36" s="122"/>
      <c r="U36" s="122"/>
      <c r="V36" s="122"/>
      <c r="W36" s="122"/>
      <c r="X36" s="122"/>
      <c r="Y36" s="122"/>
      <c r="Z36" s="208"/>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row>
    <row r="37" spans="2:123" s="1" customFormat="1" ht="22.5" customHeight="1" x14ac:dyDescent="0.15">
      <c r="B37" s="388" t="s">
        <v>380</v>
      </c>
      <c r="C37" s="42" t="s">
        <v>289</v>
      </c>
      <c r="D37" s="215"/>
      <c r="E37" s="39">
        <v>183</v>
      </c>
      <c r="F37" s="164">
        <v>6.0109289617486334</v>
      </c>
      <c r="G37" s="85">
        <v>41.530054644808743</v>
      </c>
      <c r="H37" s="160">
        <v>36.065573770491802</v>
      </c>
      <c r="I37" s="62">
        <v>16.393442622950818</v>
      </c>
      <c r="J37" s="4"/>
      <c r="K37" s="4"/>
      <c r="M37" s="388" t="s">
        <v>380</v>
      </c>
      <c r="N37" s="42" t="s">
        <v>289</v>
      </c>
      <c r="O37" s="215"/>
      <c r="P37" s="39">
        <f t="shared" si="0"/>
        <v>183</v>
      </c>
      <c r="Q37" s="210"/>
      <c r="R37" s="4"/>
      <c r="S37" s="4"/>
      <c r="T37" s="4"/>
      <c r="U37" s="4"/>
      <c r="V37" s="4"/>
      <c r="W37" s="4"/>
      <c r="X37" s="4"/>
      <c r="Y37" s="4"/>
      <c r="Z37" s="211"/>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row>
    <row r="38" spans="2:123" s="1" customFormat="1" ht="22.5" customHeight="1" x14ac:dyDescent="0.15">
      <c r="B38" s="389"/>
      <c r="C38" s="41" t="s">
        <v>290</v>
      </c>
      <c r="D38" s="216"/>
      <c r="E38" s="40">
        <v>76</v>
      </c>
      <c r="F38" s="165">
        <v>6.5789473684210522</v>
      </c>
      <c r="G38" s="228">
        <v>26.315789473684209</v>
      </c>
      <c r="H38" s="162">
        <v>32.894736842105267</v>
      </c>
      <c r="I38" s="77">
        <v>34.210526315789473</v>
      </c>
      <c r="J38" s="4"/>
      <c r="K38" s="4"/>
      <c r="M38" s="389"/>
      <c r="N38" s="41" t="s">
        <v>290</v>
      </c>
      <c r="O38" s="216"/>
      <c r="P38" s="40">
        <f t="shared" si="0"/>
        <v>76</v>
      </c>
      <c r="Q38" s="213"/>
      <c r="R38" s="118"/>
      <c r="S38" s="118"/>
      <c r="T38" s="118"/>
      <c r="U38" s="118"/>
      <c r="V38" s="118"/>
      <c r="W38" s="118"/>
      <c r="X38" s="118"/>
      <c r="Y38" s="118"/>
      <c r="Z38" s="21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row>
    <row r="39" spans="2:123" ht="22.5" customHeight="1" x14ac:dyDescent="0.15"/>
    <row r="40" spans="2:123" ht="22.5" customHeight="1" x14ac:dyDescent="0.15"/>
    <row r="41" spans="2:123" ht="22.5" customHeight="1" x14ac:dyDescent="0.15">
      <c r="B41" s="218"/>
      <c r="C41" s="218"/>
      <c r="D41" s="218"/>
      <c r="E41" s="219" t="s">
        <v>105</v>
      </c>
      <c r="F41" s="219" t="s">
        <v>106</v>
      </c>
      <c r="G41" s="219" t="s">
        <v>107</v>
      </c>
      <c r="H41" s="219" t="s">
        <v>108</v>
      </c>
      <c r="I41" s="219" t="s">
        <v>282</v>
      </c>
    </row>
    <row r="42" spans="2:123" ht="22.5" customHeight="1" x14ac:dyDescent="0.15">
      <c r="B42" s="218"/>
      <c r="C42" s="220" t="s">
        <v>291</v>
      </c>
      <c r="D42" s="218"/>
      <c r="E42" s="125">
        <v>2.9411764705882351</v>
      </c>
      <c r="F42" s="126">
        <v>29.411764705882355</v>
      </c>
      <c r="G42" s="126">
        <v>28.823529411764703</v>
      </c>
      <c r="H42" s="229">
        <v>38.82352941176471</v>
      </c>
      <c r="I42" s="223">
        <v>100</v>
      </c>
    </row>
    <row r="43" spans="2:123" ht="22.5" customHeight="1" x14ac:dyDescent="0.15">
      <c r="B43" s="218"/>
      <c r="C43" s="224" t="s">
        <v>292</v>
      </c>
      <c r="D43" s="218"/>
      <c r="E43" s="125">
        <v>3.0303030303030303</v>
      </c>
      <c r="F43" s="230">
        <v>12.121212121212121</v>
      </c>
      <c r="G43" s="221">
        <v>21.212121212121211</v>
      </c>
      <c r="H43" s="231">
        <v>63.636363636363633</v>
      </c>
      <c r="I43" s="223">
        <v>100</v>
      </c>
    </row>
    <row r="44" spans="2:123" ht="22.5" customHeight="1" x14ac:dyDescent="0.15">
      <c r="B44" s="218"/>
    </row>
    <row r="45" spans="2:123" ht="22.5" customHeight="1" x14ac:dyDescent="0.15">
      <c r="B45" s="218"/>
      <c r="C45" s="224" t="s">
        <v>293</v>
      </c>
      <c r="D45" s="218"/>
      <c r="E45" s="125">
        <v>6.0109289617486334</v>
      </c>
      <c r="F45" s="126">
        <v>41.530054644808743</v>
      </c>
      <c r="G45" s="126">
        <v>36.065573770491802</v>
      </c>
      <c r="H45" s="229">
        <v>16.393442622950818</v>
      </c>
      <c r="I45" s="223">
        <v>100</v>
      </c>
    </row>
    <row r="46" spans="2:123" ht="22.5" customHeight="1" x14ac:dyDescent="0.15">
      <c r="B46" s="218"/>
      <c r="C46" s="224" t="s">
        <v>294</v>
      </c>
      <c r="D46" s="218"/>
      <c r="E46" s="128">
        <v>6.5789473684210522</v>
      </c>
      <c r="F46" s="232">
        <v>26.315789473684209</v>
      </c>
      <c r="G46" s="129">
        <v>32.894736842105267</v>
      </c>
      <c r="H46" s="233">
        <v>34.210526315789473</v>
      </c>
      <c r="I46" s="223">
        <v>100</v>
      </c>
    </row>
    <row r="47" spans="2:123" ht="22.5" customHeight="1" x14ac:dyDescent="0.15">
      <c r="B47" s="218"/>
      <c r="C47" s="224"/>
      <c r="D47" s="218"/>
      <c r="E47" s="223"/>
      <c r="F47" s="223"/>
      <c r="G47" s="223"/>
      <c r="H47" s="223"/>
      <c r="I47" s="223"/>
    </row>
    <row r="48" spans="2:123" ht="22.5" customHeight="1" x14ac:dyDescent="0.15"/>
    <row r="49" ht="22.5" customHeight="1" x14ac:dyDescent="0.15"/>
    <row r="50" ht="22.5" customHeight="1" x14ac:dyDescent="0.15"/>
    <row r="51" ht="22.5" customHeight="1" x14ac:dyDescent="0.15"/>
    <row r="52" ht="22.5" customHeight="1" x14ac:dyDescent="0.15"/>
    <row r="53" ht="22.5" customHeight="1" x14ac:dyDescent="0.15"/>
  </sheetData>
  <mergeCells count="13">
    <mergeCell ref="B33:D33"/>
    <mergeCell ref="M33:O33"/>
    <mergeCell ref="B28:D29"/>
    <mergeCell ref="B30:D30"/>
    <mergeCell ref="M30:O30"/>
    <mergeCell ref="B31:B32"/>
    <mergeCell ref="M31:M32"/>
    <mergeCell ref="B34:B35"/>
    <mergeCell ref="M34:M35"/>
    <mergeCell ref="B36:D36"/>
    <mergeCell ref="M36:O36"/>
    <mergeCell ref="B37:B38"/>
    <mergeCell ref="M37:M38"/>
  </mergeCells>
  <phoneticPr fontId="7"/>
  <conditionalFormatting sqref="Z28:AE28 C31:C32 F28:K28">
    <cfRule type="cellIs" dxfId="77" priority="2" stopIfTrue="1" operator="equal">
      <formula>"."</formula>
    </cfRule>
  </conditionalFormatting>
  <conditionalFormatting sqref="N31:N32">
    <cfRule type="cellIs" dxfId="76"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3"/>
  <sheetViews>
    <sheetView showGridLines="0" topLeftCell="A41" zoomScale="80" workbookViewId="0">
      <selection activeCell="M37" sqref="M37:M38"/>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x14ac:dyDescent="0.15">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x14ac:dyDescent="0.15">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x14ac:dyDescent="0.15">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01"/>
      <c r="C27" s="202"/>
      <c r="D27" s="5"/>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406" t="s">
        <v>278</v>
      </c>
      <c r="C28" s="407"/>
      <c r="D28" s="407"/>
      <c r="E28" s="21"/>
      <c r="F28" s="22" t="s">
        <v>135</v>
      </c>
      <c r="G28" s="23" t="s">
        <v>136</v>
      </c>
      <c r="H28" s="23" t="s">
        <v>137</v>
      </c>
      <c r="I28" s="24" t="s">
        <v>138</v>
      </c>
      <c r="J28" s="17"/>
      <c r="K28" s="17"/>
      <c r="L28" s="1"/>
      <c r="M28" s="9"/>
      <c r="N28" s="9"/>
      <c r="O28" s="9"/>
      <c r="Z28" s="17"/>
      <c r="AA28" s="17"/>
      <c r="AB28" s="17"/>
      <c r="AC28" s="17"/>
      <c r="AD28" s="17"/>
      <c r="AE28" s="17"/>
    </row>
    <row r="29" spans="2:123" s="3" customFormat="1" ht="20.100000000000001" customHeight="1" x14ac:dyDescent="0.15">
      <c r="B29" s="407"/>
      <c r="C29" s="407"/>
      <c r="D29" s="407"/>
      <c r="E29" s="11" t="s">
        <v>0</v>
      </c>
      <c r="F29" s="25"/>
      <c r="G29" s="26"/>
      <c r="H29" s="26"/>
      <c r="I29" s="27"/>
      <c r="J29" s="18"/>
      <c r="K29" s="18"/>
      <c r="L29" s="1"/>
      <c r="P29" s="113" t="s">
        <v>0</v>
      </c>
      <c r="X29" s="12"/>
      <c r="Y29" s="4"/>
      <c r="Z29" s="14" t="s">
        <v>295</v>
      </c>
      <c r="AA29" s="18"/>
      <c r="AB29" s="18"/>
      <c r="AC29" s="18"/>
      <c r="AD29" s="18"/>
      <c r="AE29" s="18"/>
    </row>
    <row r="30" spans="2:123" s="1" customFormat="1" ht="22.5" customHeight="1" x14ac:dyDescent="0.15">
      <c r="B30" s="386" t="s">
        <v>2</v>
      </c>
      <c r="C30" s="387"/>
      <c r="D30" s="387"/>
      <c r="E30" s="38">
        <v>2820</v>
      </c>
      <c r="F30" s="35">
        <v>12.836879432624112</v>
      </c>
      <c r="G30" s="32">
        <v>48.546099290780141</v>
      </c>
      <c r="H30" s="32">
        <v>29.716312056737586</v>
      </c>
      <c r="I30" s="33">
        <v>8.9007092198581557</v>
      </c>
      <c r="J30" s="19"/>
      <c r="K30" s="19"/>
      <c r="M30" s="386" t="s">
        <v>2</v>
      </c>
      <c r="N30" s="387"/>
      <c r="O30" s="387"/>
      <c r="P30" s="38">
        <f t="shared" ref="P30:P38" si="0">IF(LEN(E30)=0,"",E30)</f>
        <v>2820</v>
      </c>
      <c r="Q30" s="120"/>
      <c r="R30" s="121"/>
      <c r="S30" s="121"/>
      <c r="T30" s="121"/>
      <c r="U30" s="121"/>
      <c r="V30" s="121"/>
      <c r="W30" s="121"/>
      <c r="X30" s="121"/>
      <c r="Y30" s="122"/>
      <c r="Z30" s="123"/>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388" t="s">
        <v>2</v>
      </c>
      <c r="C31" s="42" t="s">
        <v>280</v>
      </c>
      <c r="D31" s="43"/>
      <c r="E31" s="39">
        <v>1543</v>
      </c>
      <c r="F31" s="47">
        <v>18.988982501620217</v>
      </c>
      <c r="G31" s="63">
        <v>50.8749189889825</v>
      </c>
      <c r="H31" s="59">
        <v>23.979261179520414</v>
      </c>
      <c r="I31" s="204">
        <v>6.1568373298768631</v>
      </c>
      <c r="J31" s="19"/>
      <c r="K31" s="19"/>
      <c r="L31" s="4"/>
      <c r="M31" s="388" t="s">
        <v>2</v>
      </c>
      <c r="N31" s="42" t="s">
        <v>280</v>
      </c>
      <c r="O31" s="43"/>
      <c r="P31" s="39">
        <f t="shared" si="0"/>
        <v>1543</v>
      </c>
      <c r="Q31" s="114"/>
      <c r="R31" s="7"/>
      <c r="S31" s="7"/>
      <c r="T31" s="7"/>
      <c r="U31" s="7"/>
      <c r="V31" s="7"/>
      <c r="W31" s="7"/>
      <c r="X31" s="7"/>
      <c r="Y31" s="4"/>
      <c r="Z31" s="115"/>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389"/>
      <c r="C32" s="41" t="s">
        <v>281</v>
      </c>
      <c r="D32" s="44"/>
      <c r="E32" s="39">
        <v>1277</v>
      </c>
      <c r="F32" s="97">
        <v>5.4032889584964758</v>
      </c>
      <c r="G32" s="49">
        <v>45.73218480814409</v>
      </c>
      <c r="H32" s="55">
        <v>36.648394675019574</v>
      </c>
      <c r="I32" s="206">
        <v>12.216131558339859</v>
      </c>
      <c r="J32" s="19"/>
      <c r="K32" s="19"/>
      <c r="L32" s="4"/>
      <c r="M32" s="389"/>
      <c r="N32" s="41" t="s">
        <v>281</v>
      </c>
      <c r="O32" s="44"/>
      <c r="P32" s="39">
        <f t="shared" si="0"/>
        <v>1277</v>
      </c>
      <c r="Q32" s="116"/>
      <c r="R32" s="117"/>
      <c r="S32" s="117"/>
      <c r="T32" s="117"/>
      <c r="U32" s="117"/>
      <c r="V32" s="117"/>
      <c r="W32" s="117"/>
      <c r="X32" s="117"/>
      <c r="Y32" s="118"/>
      <c r="Z32" s="119"/>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2:123" s="1" customFormat="1" ht="22.5" customHeight="1" x14ac:dyDescent="0.15">
      <c r="B33" s="408" t="s">
        <v>2</v>
      </c>
      <c r="C33" s="409"/>
      <c r="D33" s="409"/>
      <c r="E33" s="38">
        <v>236</v>
      </c>
      <c r="F33" s="35">
        <v>10.16949152542373</v>
      </c>
      <c r="G33" s="32">
        <v>44.067796610169488</v>
      </c>
      <c r="H33" s="32">
        <v>33.050847457627121</v>
      </c>
      <c r="I33" s="33">
        <v>12.711864406779661</v>
      </c>
      <c r="J33" s="4"/>
      <c r="K33" s="4"/>
      <c r="M33" s="408" t="s">
        <v>2</v>
      </c>
      <c r="N33" s="409"/>
      <c r="O33" s="409"/>
      <c r="P33" s="38">
        <f t="shared" si="0"/>
        <v>236</v>
      </c>
      <c r="Q33" s="207"/>
      <c r="R33" s="122"/>
      <c r="S33" s="122"/>
      <c r="T33" s="122"/>
      <c r="U33" s="122"/>
      <c r="V33" s="122"/>
      <c r="W33" s="122"/>
      <c r="X33" s="122"/>
      <c r="Y33" s="122"/>
      <c r="Z33" s="208"/>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row>
    <row r="34" spans="2:123" s="1" customFormat="1" ht="22.5" customHeight="1" x14ac:dyDescent="0.15">
      <c r="B34" s="388" t="s">
        <v>376</v>
      </c>
      <c r="C34" s="42" t="s">
        <v>280</v>
      </c>
      <c r="D34" s="209"/>
      <c r="E34" s="39">
        <v>141</v>
      </c>
      <c r="F34" s="109">
        <v>14.893617021276595</v>
      </c>
      <c r="G34" s="160">
        <v>42.553191489361701</v>
      </c>
      <c r="H34" s="160">
        <v>31.205673758865249</v>
      </c>
      <c r="I34" s="161">
        <v>11.347517730496454</v>
      </c>
      <c r="J34" s="4"/>
      <c r="K34" s="4"/>
      <c r="M34" s="388" t="s">
        <v>376</v>
      </c>
      <c r="N34" s="42" t="s">
        <v>280</v>
      </c>
      <c r="O34" s="209"/>
      <c r="P34" s="39">
        <f t="shared" si="0"/>
        <v>141</v>
      </c>
      <c r="Q34" s="210"/>
      <c r="R34" s="4"/>
      <c r="S34" s="4"/>
      <c r="T34" s="4"/>
      <c r="U34" s="4"/>
      <c r="V34" s="4"/>
      <c r="W34" s="4"/>
      <c r="X34" s="4"/>
      <c r="Y34" s="4"/>
      <c r="Z34" s="211"/>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row>
    <row r="35" spans="2:123" s="1" customFormat="1" ht="22.5" customHeight="1" x14ac:dyDescent="0.15">
      <c r="B35" s="389"/>
      <c r="C35" s="41" t="s">
        <v>281</v>
      </c>
      <c r="D35" s="212"/>
      <c r="E35" s="39">
        <v>95</v>
      </c>
      <c r="F35" s="97">
        <v>3.1578947368421053</v>
      </c>
      <c r="G35" s="160">
        <v>46.315789473684212</v>
      </c>
      <c r="H35" s="160">
        <v>35.789473684210527</v>
      </c>
      <c r="I35" s="161">
        <v>14.736842105263156</v>
      </c>
      <c r="J35" s="4"/>
      <c r="K35" s="4"/>
      <c r="M35" s="389"/>
      <c r="N35" s="41" t="s">
        <v>281</v>
      </c>
      <c r="O35" s="212"/>
      <c r="P35" s="39">
        <f t="shared" si="0"/>
        <v>95</v>
      </c>
      <c r="Q35" s="213"/>
      <c r="R35" s="118"/>
      <c r="S35" s="118"/>
      <c r="T35" s="118"/>
      <c r="U35" s="118"/>
      <c r="V35" s="118"/>
      <c r="W35" s="118"/>
      <c r="X35" s="118"/>
      <c r="Y35" s="118"/>
      <c r="Z35" s="21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row>
    <row r="36" spans="2:123" s="1" customFormat="1" ht="22.5" customHeight="1" x14ac:dyDescent="0.15">
      <c r="B36" s="408" t="s">
        <v>2</v>
      </c>
      <c r="C36" s="409"/>
      <c r="D36" s="409"/>
      <c r="E36" s="38">
        <v>259</v>
      </c>
      <c r="F36" s="35">
        <v>13.513513513513514</v>
      </c>
      <c r="G36" s="32">
        <v>47.490347490347489</v>
      </c>
      <c r="H36" s="32">
        <v>30.888030888030887</v>
      </c>
      <c r="I36" s="33">
        <v>8.1081081081081088</v>
      </c>
      <c r="J36" s="4"/>
      <c r="K36" s="4"/>
      <c r="M36" s="408" t="s">
        <v>2</v>
      </c>
      <c r="N36" s="409"/>
      <c r="O36" s="409"/>
      <c r="P36" s="38">
        <f t="shared" si="0"/>
        <v>259</v>
      </c>
      <c r="Q36" s="207"/>
      <c r="R36" s="122"/>
      <c r="S36" s="122"/>
      <c r="T36" s="122"/>
      <c r="U36" s="122"/>
      <c r="V36" s="122"/>
      <c r="W36" s="122"/>
      <c r="X36" s="122"/>
      <c r="Y36" s="122"/>
      <c r="Z36" s="208"/>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row>
    <row r="37" spans="2:123" s="1" customFormat="1" ht="22.5" customHeight="1" x14ac:dyDescent="0.15">
      <c r="B37" s="388" t="s">
        <v>380</v>
      </c>
      <c r="C37" s="42" t="s">
        <v>280</v>
      </c>
      <c r="D37" s="215"/>
      <c r="E37" s="39">
        <v>152</v>
      </c>
      <c r="F37" s="109">
        <v>18.421052631578945</v>
      </c>
      <c r="G37" s="95">
        <v>53.289473684210535</v>
      </c>
      <c r="H37" s="94">
        <v>25.657894736842106</v>
      </c>
      <c r="I37" s="62">
        <v>2.6315789473684208</v>
      </c>
      <c r="J37" s="4"/>
      <c r="K37" s="4"/>
      <c r="M37" s="388" t="s">
        <v>380</v>
      </c>
      <c r="N37" s="42" t="s">
        <v>280</v>
      </c>
      <c r="O37" s="215"/>
      <c r="P37" s="39">
        <f t="shared" si="0"/>
        <v>152</v>
      </c>
      <c r="Q37" s="210"/>
      <c r="R37" s="4"/>
      <c r="S37" s="4"/>
      <c r="T37" s="4"/>
      <c r="U37" s="4"/>
      <c r="V37" s="4"/>
      <c r="W37" s="4"/>
      <c r="X37" s="4"/>
      <c r="Y37" s="4"/>
      <c r="Z37" s="211"/>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row>
    <row r="38" spans="2:123" s="1" customFormat="1" ht="22.5" customHeight="1" x14ac:dyDescent="0.15">
      <c r="B38" s="389"/>
      <c r="C38" s="41" t="s">
        <v>281</v>
      </c>
      <c r="D38" s="216"/>
      <c r="E38" s="40">
        <v>107</v>
      </c>
      <c r="F38" s="84">
        <v>6.5420560747663545</v>
      </c>
      <c r="G38" s="96">
        <v>39.252336448598129</v>
      </c>
      <c r="H38" s="106">
        <v>38.31775700934579</v>
      </c>
      <c r="I38" s="57">
        <v>15.887850467289718</v>
      </c>
      <c r="J38" s="4"/>
      <c r="K38" s="4"/>
      <c r="M38" s="389"/>
      <c r="N38" s="41" t="s">
        <v>281</v>
      </c>
      <c r="O38" s="216"/>
      <c r="P38" s="40">
        <f t="shared" si="0"/>
        <v>107</v>
      </c>
      <c r="Q38" s="213"/>
      <c r="R38" s="118"/>
      <c r="S38" s="118"/>
      <c r="T38" s="118"/>
      <c r="U38" s="118"/>
      <c r="V38" s="118"/>
      <c r="W38" s="118"/>
      <c r="X38" s="118"/>
      <c r="Y38" s="118"/>
      <c r="Z38" s="21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row>
    <row r="39" spans="2:123" ht="22.5" customHeight="1" x14ac:dyDescent="0.15"/>
    <row r="40" spans="2:123" ht="22.5" customHeight="1" x14ac:dyDescent="0.15"/>
    <row r="41" spans="2:123" ht="22.5" customHeight="1" x14ac:dyDescent="0.15">
      <c r="B41" s="218"/>
      <c r="C41" s="218"/>
      <c r="D41" s="218"/>
      <c r="E41" s="22" t="s">
        <v>135</v>
      </c>
      <c r="F41" s="23" t="s">
        <v>136</v>
      </c>
      <c r="G41" s="23" t="s">
        <v>137</v>
      </c>
      <c r="H41" s="24" t="s">
        <v>138</v>
      </c>
      <c r="I41" s="219" t="s">
        <v>282</v>
      </c>
    </row>
    <row r="42" spans="2:123" ht="22.5" customHeight="1" x14ac:dyDescent="0.15">
      <c r="B42" s="218"/>
      <c r="C42" s="220" t="s">
        <v>283</v>
      </c>
      <c r="D42" s="218"/>
      <c r="E42" s="125">
        <v>14.893617021276595</v>
      </c>
      <c r="F42" s="126">
        <v>42.553191489361701</v>
      </c>
      <c r="G42" s="126">
        <v>31.205673758865249</v>
      </c>
      <c r="H42" s="222">
        <v>11.347517730496454</v>
      </c>
      <c r="I42" s="223">
        <v>100</v>
      </c>
    </row>
    <row r="43" spans="2:123" ht="22.5" customHeight="1" x14ac:dyDescent="0.15">
      <c r="B43" s="218"/>
      <c r="C43" s="224" t="s">
        <v>296</v>
      </c>
      <c r="D43" s="218"/>
      <c r="E43" s="234">
        <v>3.1578947368421053</v>
      </c>
      <c r="F43" s="126">
        <v>46.315789473684212</v>
      </c>
      <c r="G43" s="126">
        <v>35.789473684210527</v>
      </c>
      <c r="H43" s="222">
        <v>14.736842105263156</v>
      </c>
      <c r="I43" s="223">
        <v>100</v>
      </c>
    </row>
    <row r="44" spans="2:123" ht="22.5" customHeight="1" x14ac:dyDescent="0.15">
      <c r="B44" s="218"/>
    </row>
    <row r="45" spans="2:123" ht="22.5" customHeight="1" x14ac:dyDescent="0.15">
      <c r="B45" s="218"/>
      <c r="C45" s="224" t="s">
        <v>285</v>
      </c>
      <c r="D45" s="218"/>
      <c r="E45" s="125">
        <v>18.421052631578945</v>
      </c>
      <c r="F45" s="235">
        <v>53.289473684210535</v>
      </c>
      <c r="G45" s="221">
        <v>25.657894736842106</v>
      </c>
      <c r="H45" s="229">
        <v>2.6315789473684208</v>
      </c>
      <c r="I45" s="223">
        <v>100</v>
      </c>
    </row>
    <row r="46" spans="2:123" ht="22.5" customHeight="1" x14ac:dyDescent="0.15">
      <c r="B46" s="218"/>
      <c r="C46" s="224" t="s">
        <v>297</v>
      </c>
      <c r="D46" s="218"/>
      <c r="E46" s="236">
        <v>6.5420560747663545</v>
      </c>
      <c r="F46" s="226">
        <v>39.252336448598129</v>
      </c>
      <c r="G46" s="237">
        <v>38.31775700934579</v>
      </c>
      <c r="H46" s="227">
        <v>15.887850467289718</v>
      </c>
      <c r="I46" s="223">
        <v>100</v>
      </c>
    </row>
    <row r="47" spans="2:123" ht="22.5" customHeight="1" x14ac:dyDescent="0.15">
      <c r="B47" s="218"/>
      <c r="C47" s="224"/>
      <c r="D47" s="218"/>
      <c r="E47" s="223"/>
      <c r="F47" s="223"/>
      <c r="G47" s="223"/>
      <c r="H47" s="223"/>
      <c r="I47" s="223"/>
    </row>
    <row r="48" spans="2:123" ht="22.5" customHeight="1" x14ac:dyDescent="0.15"/>
    <row r="49" ht="22.5" customHeight="1" x14ac:dyDescent="0.15"/>
    <row r="50" ht="22.5" customHeight="1" x14ac:dyDescent="0.15"/>
    <row r="51" ht="22.5" customHeight="1" x14ac:dyDescent="0.15"/>
    <row r="52" ht="22.5" customHeight="1" x14ac:dyDescent="0.15"/>
    <row r="53" ht="22.5" customHeight="1" x14ac:dyDescent="0.15"/>
  </sheetData>
  <mergeCells count="13">
    <mergeCell ref="B33:D33"/>
    <mergeCell ref="M33:O33"/>
    <mergeCell ref="B28:D29"/>
    <mergeCell ref="B30:D30"/>
    <mergeCell ref="M30:O30"/>
    <mergeCell ref="B31:B32"/>
    <mergeCell ref="M31:M32"/>
    <mergeCell ref="B34:B35"/>
    <mergeCell ref="M34:M35"/>
    <mergeCell ref="B36:D36"/>
    <mergeCell ref="M36:O36"/>
    <mergeCell ref="B37:B38"/>
    <mergeCell ref="M37:M38"/>
  </mergeCells>
  <phoneticPr fontId="7"/>
  <conditionalFormatting sqref="Z28:AE28 C31:C32 F28:K28">
    <cfRule type="cellIs" dxfId="75" priority="3" stopIfTrue="1" operator="equal">
      <formula>"."</formula>
    </cfRule>
  </conditionalFormatting>
  <conditionalFormatting sqref="N31:N32">
    <cfRule type="cellIs" dxfId="74" priority="2" stopIfTrue="1" operator="equal">
      <formula>"."</formula>
    </cfRule>
  </conditionalFormatting>
  <conditionalFormatting sqref="E41:H41">
    <cfRule type="cellIs" dxfId="73"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3"/>
  <sheetViews>
    <sheetView showGridLines="0" topLeftCell="A41" zoomScale="80" workbookViewId="0">
      <selection activeCell="M37" sqref="M37:M38"/>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x14ac:dyDescent="0.15">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x14ac:dyDescent="0.15">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x14ac:dyDescent="0.15">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01"/>
      <c r="C27" s="202"/>
      <c r="D27" s="5"/>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406" t="s">
        <v>288</v>
      </c>
      <c r="C28" s="407"/>
      <c r="D28" s="407"/>
      <c r="E28" s="21"/>
      <c r="F28" s="22" t="s">
        <v>135</v>
      </c>
      <c r="G28" s="23" t="s">
        <v>136</v>
      </c>
      <c r="H28" s="23" t="s">
        <v>137</v>
      </c>
      <c r="I28" s="24" t="s">
        <v>138</v>
      </c>
      <c r="J28" s="17"/>
      <c r="K28" s="17"/>
      <c r="L28" s="1"/>
      <c r="M28" s="9"/>
      <c r="N28" s="9"/>
      <c r="O28" s="9"/>
      <c r="Z28" s="17"/>
      <c r="AA28" s="17"/>
      <c r="AB28" s="17"/>
      <c r="AC28" s="17"/>
      <c r="AD28" s="17"/>
      <c r="AE28" s="17"/>
    </row>
    <row r="29" spans="2:123" s="3" customFormat="1" ht="20.100000000000001" customHeight="1" x14ac:dyDescent="0.15">
      <c r="B29" s="407"/>
      <c r="C29" s="407"/>
      <c r="D29" s="407"/>
      <c r="E29" s="11" t="s">
        <v>0</v>
      </c>
      <c r="F29" s="25"/>
      <c r="G29" s="26"/>
      <c r="H29" s="26"/>
      <c r="I29" s="27"/>
      <c r="J29" s="18"/>
      <c r="K29" s="18"/>
      <c r="L29" s="1"/>
      <c r="P29" s="113" t="s">
        <v>0</v>
      </c>
      <c r="X29" s="12"/>
      <c r="Y29" s="4"/>
      <c r="Z29" s="14" t="s">
        <v>279</v>
      </c>
      <c r="AA29" s="18"/>
      <c r="AB29" s="18"/>
      <c r="AC29" s="18"/>
      <c r="AD29" s="18"/>
      <c r="AE29" s="18"/>
    </row>
    <row r="30" spans="2:123" s="1" customFormat="1" ht="22.5" customHeight="1" x14ac:dyDescent="0.15">
      <c r="B30" s="386" t="s">
        <v>2</v>
      </c>
      <c r="C30" s="387"/>
      <c r="D30" s="387"/>
      <c r="E30" s="38">
        <v>2820</v>
      </c>
      <c r="F30" s="35">
        <v>12.836879432624112</v>
      </c>
      <c r="G30" s="32">
        <v>48.546099290780141</v>
      </c>
      <c r="H30" s="32">
        <v>29.716312056737586</v>
      </c>
      <c r="I30" s="33">
        <v>8.9007092198581557</v>
      </c>
      <c r="J30" s="19"/>
      <c r="K30" s="19"/>
      <c r="M30" s="386" t="s">
        <v>2</v>
      </c>
      <c r="N30" s="387"/>
      <c r="O30" s="387"/>
      <c r="P30" s="38">
        <f t="shared" ref="P30:P38" si="0">IF(LEN(E30)=0,"",E30)</f>
        <v>2820</v>
      </c>
      <c r="Q30" s="120"/>
      <c r="R30" s="121"/>
      <c r="S30" s="121"/>
      <c r="T30" s="121"/>
      <c r="U30" s="121"/>
      <c r="V30" s="121"/>
      <c r="W30" s="121"/>
      <c r="X30" s="121"/>
      <c r="Y30" s="122"/>
      <c r="Z30" s="123"/>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388" t="s">
        <v>2</v>
      </c>
      <c r="C31" s="42" t="s">
        <v>289</v>
      </c>
      <c r="D31" s="43"/>
      <c r="E31" s="39">
        <v>2084</v>
      </c>
      <c r="F31" s="203">
        <v>16.698656429942417</v>
      </c>
      <c r="G31" s="55">
        <v>56.477927063339727</v>
      </c>
      <c r="H31" s="59">
        <v>23.032629558541267</v>
      </c>
      <c r="I31" s="62">
        <v>3.7907869481765832</v>
      </c>
      <c r="J31" s="19"/>
      <c r="K31" s="19"/>
      <c r="L31" s="4"/>
      <c r="M31" s="388" t="s">
        <v>2</v>
      </c>
      <c r="N31" s="42" t="s">
        <v>289</v>
      </c>
      <c r="O31" s="43"/>
      <c r="P31" s="39">
        <f t="shared" si="0"/>
        <v>2084</v>
      </c>
      <c r="Q31" s="114"/>
      <c r="R31" s="7"/>
      <c r="S31" s="7"/>
      <c r="T31" s="7"/>
      <c r="U31" s="7"/>
      <c r="V31" s="7"/>
      <c r="W31" s="7"/>
      <c r="X31" s="7"/>
      <c r="Y31" s="4"/>
      <c r="Z31" s="115"/>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389"/>
      <c r="C32" s="41" t="s">
        <v>290</v>
      </c>
      <c r="D32" s="44"/>
      <c r="E32" s="39">
        <v>736</v>
      </c>
      <c r="F32" s="81">
        <v>1.9021739130434785</v>
      </c>
      <c r="G32" s="67">
        <v>26.086956521739129</v>
      </c>
      <c r="H32" s="56">
        <v>48.641304347826086</v>
      </c>
      <c r="I32" s="104">
        <v>23.369565217391305</v>
      </c>
      <c r="J32" s="19"/>
      <c r="K32" s="19"/>
      <c r="L32" s="4"/>
      <c r="M32" s="389"/>
      <c r="N32" s="41" t="s">
        <v>290</v>
      </c>
      <c r="O32" s="44"/>
      <c r="P32" s="39">
        <f t="shared" si="0"/>
        <v>736</v>
      </c>
      <c r="Q32" s="116"/>
      <c r="R32" s="117"/>
      <c r="S32" s="117"/>
      <c r="T32" s="117"/>
      <c r="U32" s="117"/>
      <c r="V32" s="117"/>
      <c r="W32" s="117"/>
      <c r="X32" s="117"/>
      <c r="Y32" s="118"/>
      <c r="Z32" s="119"/>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2:123" s="1" customFormat="1" ht="22.5" customHeight="1" x14ac:dyDescent="0.15">
      <c r="B33" s="408" t="s">
        <v>2</v>
      </c>
      <c r="C33" s="409"/>
      <c r="D33" s="409"/>
      <c r="E33" s="38">
        <v>236</v>
      </c>
      <c r="F33" s="35">
        <v>10.16949152542373</v>
      </c>
      <c r="G33" s="32">
        <v>44.067796610169488</v>
      </c>
      <c r="H33" s="32">
        <v>33.050847457627121</v>
      </c>
      <c r="I33" s="33">
        <v>12.711864406779661</v>
      </c>
      <c r="J33" s="4"/>
      <c r="K33" s="4"/>
      <c r="M33" s="408" t="s">
        <v>2</v>
      </c>
      <c r="N33" s="409"/>
      <c r="O33" s="409"/>
      <c r="P33" s="38">
        <f t="shared" si="0"/>
        <v>236</v>
      </c>
      <c r="Q33" s="207"/>
      <c r="R33" s="122"/>
      <c r="S33" s="122"/>
      <c r="T33" s="122"/>
      <c r="U33" s="122"/>
      <c r="V33" s="122"/>
      <c r="W33" s="122"/>
      <c r="X33" s="122"/>
      <c r="Y33" s="122"/>
      <c r="Z33" s="208"/>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row>
    <row r="34" spans="2:123" s="1" customFormat="1" ht="22.5" customHeight="1" x14ac:dyDescent="0.15">
      <c r="B34" s="388" t="s">
        <v>376</v>
      </c>
      <c r="C34" s="42" t="s">
        <v>289</v>
      </c>
      <c r="D34" s="209"/>
      <c r="E34" s="39">
        <v>170</v>
      </c>
      <c r="F34" s="73">
        <v>12.941176470588237</v>
      </c>
      <c r="G34" s="55">
        <v>52.941176470588239</v>
      </c>
      <c r="H34" s="65">
        <v>28.235294117647058</v>
      </c>
      <c r="I34" s="62">
        <v>5.8823529411764701</v>
      </c>
      <c r="J34" s="4"/>
      <c r="K34" s="4"/>
      <c r="M34" s="388" t="s">
        <v>376</v>
      </c>
      <c r="N34" s="42" t="s">
        <v>289</v>
      </c>
      <c r="O34" s="209"/>
      <c r="P34" s="39">
        <f t="shared" si="0"/>
        <v>170</v>
      </c>
      <c r="Q34" s="210"/>
      <c r="R34" s="4"/>
      <c r="S34" s="4"/>
      <c r="T34" s="4"/>
      <c r="U34" s="4"/>
      <c r="V34" s="4"/>
      <c r="W34" s="4"/>
      <c r="X34" s="4"/>
      <c r="Y34" s="4"/>
      <c r="Z34" s="211"/>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row>
    <row r="35" spans="2:123" s="1" customFormat="1" ht="22.5" customHeight="1" x14ac:dyDescent="0.15">
      <c r="B35" s="389"/>
      <c r="C35" s="41" t="s">
        <v>290</v>
      </c>
      <c r="D35" s="212"/>
      <c r="E35" s="39">
        <v>66</v>
      </c>
      <c r="F35" s="98">
        <v>3.0303030303030303</v>
      </c>
      <c r="G35" s="67">
        <v>21.212121212121211</v>
      </c>
      <c r="H35" s="238">
        <v>45.454545454545453</v>
      </c>
      <c r="I35" s="104">
        <v>30.303030303030305</v>
      </c>
      <c r="J35" s="4"/>
      <c r="K35" s="4"/>
      <c r="M35" s="389"/>
      <c r="N35" s="41" t="s">
        <v>290</v>
      </c>
      <c r="O35" s="212"/>
      <c r="P35" s="39">
        <f t="shared" si="0"/>
        <v>66</v>
      </c>
      <c r="Q35" s="213"/>
      <c r="R35" s="118"/>
      <c r="S35" s="118"/>
      <c r="T35" s="118"/>
      <c r="U35" s="118"/>
      <c r="V35" s="118"/>
      <c r="W35" s="118"/>
      <c r="X35" s="118"/>
      <c r="Y35" s="118"/>
      <c r="Z35" s="21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row>
    <row r="36" spans="2:123" s="1" customFormat="1" ht="22.5" customHeight="1" x14ac:dyDescent="0.15">
      <c r="B36" s="408" t="s">
        <v>2</v>
      </c>
      <c r="C36" s="409"/>
      <c r="D36" s="409"/>
      <c r="E36" s="38">
        <v>259</v>
      </c>
      <c r="F36" s="35">
        <v>13.513513513513514</v>
      </c>
      <c r="G36" s="32">
        <v>47.490347490347489</v>
      </c>
      <c r="H36" s="32">
        <v>30.888030888030887</v>
      </c>
      <c r="I36" s="33">
        <v>8.1081081081081088</v>
      </c>
      <c r="J36" s="4"/>
      <c r="K36" s="4"/>
      <c r="M36" s="408" t="s">
        <v>2</v>
      </c>
      <c r="N36" s="409"/>
      <c r="O36" s="409"/>
      <c r="P36" s="38">
        <f t="shared" si="0"/>
        <v>259</v>
      </c>
      <c r="Q36" s="207"/>
      <c r="R36" s="122"/>
      <c r="S36" s="122"/>
      <c r="T36" s="122"/>
      <c r="U36" s="122"/>
      <c r="V36" s="122"/>
      <c r="W36" s="122"/>
      <c r="X36" s="122"/>
      <c r="Y36" s="122"/>
      <c r="Z36" s="208"/>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row>
    <row r="37" spans="2:123" s="1" customFormat="1" ht="22.5" customHeight="1" x14ac:dyDescent="0.15">
      <c r="B37" s="388" t="s">
        <v>380</v>
      </c>
      <c r="C37" s="42" t="s">
        <v>289</v>
      </c>
      <c r="D37" s="215"/>
      <c r="E37" s="39">
        <v>183</v>
      </c>
      <c r="F37" s="109">
        <v>17.486338797814209</v>
      </c>
      <c r="G37" s="55">
        <v>54.644808743169406</v>
      </c>
      <c r="H37" s="59">
        <v>24.590163934426229</v>
      </c>
      <c r="I37" s="204">
        <v>3.278688524590164</v>
      </c>
      <c r="J37" s="4"/>
      <c r="K37" s="4"/>
      <c r="M37" s="388" t="s">
        <v>380</v>
      </c>
      <c r="N37" s="42" t="s">
        <v>289</v>
      </c>
      <c r="O37" s="215"/>
      <c r="P37" s="39">
        <f t="shared" si="0"/>
        <v>183</v>
      </c>
      <c r="Q37" s="210"/>
      <c r="R37" s="4"/>
      <c r="S37" s="4"/>
      <c r="T37" s="4"/>
      <c r="U37" s="4"/>
      <c r="V37" s="4"/>
      <c r="W37" s="4"/>
      <c r="X37" s="4"/>
      <c r="Y37" s="4"/>
      <c r="Z37" s="211"/>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row>
    <row r="38" spans="2:123" s="1" customFormat="1" ht="22.5" customHeight="1" x14ac:dyDescent="0.15">
      <c r="B38" s="389"/>
      <c r="C38" s="41" t="s">
        <v>290</v>
      </c>
      <c r="D38" s="216"/>
      <c r="E38" s="40">
        <v>76</v>
      </c>
      <c r="F38" s="84">
        <v>3.9473684210526314</v>
      </c>
      <c r="G38" s="61">
        <v>30.263157894736842</v>
      </c>
      <c r="H38" s="71">
        <v>46.05263157894737</v>
      </c>
      <c r="I38" s="77">
        <v>19.736842105263158</v>
      </c>
      <c r="J38" s="4"/>
      <c r="K38" s="4"/>
      <c r="M38" s="389"/>
      <c r="N38" s="41" t="s">
        <v>290</v>
      </c>
      <c r="O38" s="216"/>
      <c r="P38" s="40">
        <f t="shared" si="0"/>
        <v>76</v>
      </c>
      <c r="Q38" s="213"/>
      <c r="R38" s="118"/>
      <c r="S38" s="118"/>
      <c r="T38" s="118"/>
      <c r="U38" s="118"/>
      <c r="V38" s="118"/>
      <c r="W38" s="118"/>
      <c r="X38" s="118"/>
      <c r="Y38" s="118"/>
      <c r="Z38" s="21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row>
    <row r="39" spans="2:123" ht="22.5" customHeight="1" x14ac:dyDescent="0.15"/>
    <row r="40" spans="2:123" ht="22.5" customHeight="1" x14ac:dyDescent="0.15"/>
    <row r="41" spans="2:123" ht="22.5" customHeight="1" x14ac:dyDescent="0.15">
      <c r="B41" s="218"/>
      <c r="C41" s="218"/>
      <c r="D41" s="218"/>
      <c r="E41" s="22" t="s">
        <v>135</v>
      </c>
      <c r="F41" s="23" t="s">
        <v>136</v>
      </c>
      <c r="G41" s="23" t="s">
        <v>137</v>
      </c>
      <c r="H41" s="24" t="s">
        <v>138</v>
      </c>
      <c r="I41" s="219" t="s">
        <v>282</v>
      </c>
    </row>
    <row r="42" spans="2:123" ht="22.5" customHeight="1" x14ac:dyDescent="0.15">
      <c r="B42" s="218"/>
      <c r="C42" s="220" t="s">
        <v>291</v>
      </c>
      <c r="D42" s="218"/>
      <c r="E42" s="125">
        <v>12.941176470588237</v>
      </c>
      <c r="F42" s="235">
        <v>52.941176470588239</v>
      </c>
      <c r="G42" s="126">
        <v>28.235294117647058</v>
      </c>
      <c r="H42" s="229">
        <v>5.8823529411764701</v>
      </c>
      <c r="I42" s="223">
        <v>100</v>
      </c>
    </row>
    <row r="43" spans="2:123" ht="22.5" customHeight="1" x14ac:dyDescent="0.15">
      <c r="B43" s="218"/>
      <c r="C43" s="224" t="s">
        <v>292</v>
      </c>
      <c r="D43" s="218"/>
      <c r="E43" s="234">
        <v>3.0303030303030303</v>
      </c>
      <c r="F43" s="230">
        <v>21.212121212121211</v>
      </c>
      <c r="G43" s="225">
        <v>45.454545454545453</v>
      </c>
      <c r="H43" s="231">
        <v>30.303030303030305</v>
      </c>
      <c r="I43" s="223">
        <v>100</v>
      </c>
    </row>
    <row r="44" spans="2:123" ht="22.5" customHeight="1" x14ac:dyDescent="0.15">
      <c r="B44" s="218"/>
    </row>
    <row r="45" spans="2:123" ht="22.5" customHeight="1" x14ac:dyDescent="0.15">
      <c r="B45" s="218"/>
      <c r="C45" s="224" t="s">
        <v>293</v>
      </c>
      <c r="D45" s="218"/>
      <c r="E45" s="125">
        <v>17.486338797814209</v>
      </c>
      <c r="F45" s="235">
        <v>54.644808743169406</v>
      </c>
      <c r="G45" s="221">
        <v>24.590163934426229</v>
      </c>
      <c r="H45" s="222">
        <v>3.278688524590164</v>
      </c>
      <c r="I45" s="223">
        <v>100</v>
      </c>
    </row>
    <row r="46" spans="2:123" ht="22.5" customHeight="1" x14ac:dyDescent="0.15">
      <c r="B46" s="218"/>
      <c r="C46" s="224" t="s">
        <v>294</v>
      </c>
      <c r="D46" s="218"/>
      <c r="E46" s="236">
        <v>3.9473684210526314</v>
      </c>
      <c r="F46" s="232">
        <v>30.263157894736842</v>
      </c>
      <c r="G46" s="239">
        <v>46.05263157894737</v>
      </c>
      <c r="H46" s="233">
        <v>19.736842105263158</v>
      </c>
      <c r="I46" s="223">
        <v>100</v>
      </c>
    </row>
    <row r="47" spans="2:123" ht="22.5" customHeight="1" x14ac:dyDescent="0.15">
      <c r="B47" s="218"/>
      <c r="C47" s="224"/>
      <c r="D47" s="218"/>
      <c r="E47" s="223"/>
      <c r="F47" s="223"/>
      <c r="G47" s="223"/>
      <c r="H47" s="223"/>
      <c r="I47" s="223"/>
    </row>
    <row r="48" spans="2:123" ht="22.5" customHeight="1" x14ac:dyDescent="0.15"/>
    <row r="49" ht="22.5" customHeight="1" x14ac:dyDescent="0.15"/>
    <row r="50" ht="22.5" customHeight="1" x14ac:dyDescent="0.15"/>
    <row r="51" ht="22.5" customHeight="1" x14ac:dyDescent="0.15"/>
    <row r="52" ht="22.5" customHeight="1" x14ac:dyDescent="0.15"/>
    <row r="53" ht="22.5" customHeight="1" x14ac:dyDescent="0.15"/>
  </sheetData>
  <mergeCells count="13">
    <mergeCell ref="B33:D33"/>
    <mergeCell ref="M33:O33"/>
    <mergeCell ref="B28:D29"/>
    <mergeCell ref="B30:D30"/>
    <mergeCell ref="M30:O30"/>
    <mergeCell ref="B31:B32"/>
    <mergeCell ref="M31:M32"/>
    <mergeCell ref="B34:B35"/>
    <mergeCell ref="M34:M35"/>
    <mergeCell ref="B36:D36"/>
    <mergeCell ref="M36:O36"/>
    <mergeCell ref="B37:B38"/>
    <mergeCell ref="M37:M38"/>
  </mergeCells>
  <phoneticPr fontId="7"/>
  <conditionalFormatting sqref="Z28:AE28 C31:C32 F28:K28">
    <cfRule type="cellIs" dxfId="72" priority="3" stopIfTrue="1" operator="equal">
      <formula>"."</formula>
    </cfRule>
  </conditionalFormatting>
  <conditionalFormatting sqref="N31:N32">
    <cfRule type="cellIs" dxfId="71" priority="2" stopIfTrue="1" operator="equal">
      <formula>"."</formula>
    </cfRule>
  </conditionalFormatting>
  <conditionalFormatting sqref="E41:H41">
    <cfRule type="cellIs" dxfId="70"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D2:L23"/>
  <sheetViews>
    <sheetView workbookViewId="0">
      <selection activeCell="D2" sqref="D2"/>
    </sheetView>
  </sheetViews>
  <sheetFormatPr defaultRowHeight="13.5" x14ac:dyDescent="0.15"/>
  <cols>
    <col min="1" max="2" width="9" style="369"/>
    <col min="3" max="3" width="2.625" style="369" customWidth="1"/>
    <col min="4" max="4" width="21.875" style="369" customWidth="1"/>
    <col min="5" max="12" width="9.625" style="369" customWidth="1"/>
    <col min="13" max="16384" width="9" style="369"/>
  </cols>
  <sheetData>
    <row r="2" spans="4:12" x14ac:dyDescent="0.15">
      <c r="D2" s="385" t="s">
        <v>415</v>
      </c>
    </row>
    <row r="8" spans="4:12" ht="93.75" customHeight="1" x14ac:dyDescent="0.15">
      <c r="D8" s="390" t="s">
        <v>414</v>
      </c>
      <c r="E8" s="390"/>
      <c r="F8" s="390"/>
      <c r="G8" s="390"/>
      <c r="H8" s="390"/>
      <c r="I8" s="390"/>
    </row>
    <row r="10" spans="4:12" ht="16.5" customHeight="1" x14ac:dyDescent="0.15">
      <c r="D10" s="391" t="s">
        <v>384</v>
      </c>
      <c r="E10" s="394" t="s">
        <v>385</v>
      </c>
      <c r="F10" s="394"/>
      <c r="G10" s="394" t="s">
        <v>386</v>
      </c>
      <c r="H10" s="394"/>
      <c r="I10" s="394" t="s">
        <v>387</v>
      </c>
      <c r="J10" s="394"/>
      <c r="K10" s="394" t="s">
        <v>388</v>
      </c>
      <c r="L10" s="394"/>
    </row>
    <row r="11" spans="4:12" ht="18.75" customHeight="1" x14ac:dyDescent="0.15">
      <c r="D11" s="392"/>
      <c r="E11" s="395" t="s">
        <v>389</v>
      </c>
      <c r="F11" s="396"/>
      <c r="G11" s="395" t="s">
        <v>390</v>
      </c>
      <c r="H11" s="396"/>
      <c r="I11" s="395" t="s">
        <v>391</v>
      </c>
      <c r="J11" s="396"/>
      <c r="K11" s="395" t="s">
        <v>392</v>
      </c>
      <c r="L11" s="396"/>
    </row>
    <row r="12" spans="4:12" x14ac:dyDescent="0.15">
      <c r="D12" s="393"/>
      <c r="E12" s="370" t="s">
        <v>393</v>
      </c>
      <c r="F12" s="370" t="s">
        <v>394</v>
      </c>
      <c r="G12" s="370" t="s">
        <v>395</v>
      </c>
      <c r="H12" s="370" t="s">
        <v>396</v>
      </c>
      <c r="I12" s="370" t="s">
        <v>395</v>
      </c>
      <c r="J12" s="370" t="s">
        <v>397</v>
      </c>
      <c r="K12" s="370" t="s">
        <v>398</v>
      </c>
      <c r="L12" s="370" t="s">
        <v>399</v>
      </c>
    </row>
    <row r="13" spans="4:12" x14ac:dyDescent="0.15">
      <c r="D13" s="371" t="s">
        <v>400</v>
      </c>
      <c r="E13" s="372">
        <v>92</v>
      </c>
      <c r="F13" s="373">
        <f>SUM(E13/221)*100</f>
        <v>41.628959276018101</v>
      </c>
      <c r="G13" s="372">
        <v>13</v>
      </c>
      <c r="H13" s="373">
        <f>SUM(G13/205 )*100</f>
        <v>6.3414634146341466</v>
      </c>
      <c r="I13" s="372">
        <v>4</v>
      </c>
      <c r="J13" s="373">
        <f>SUM(I13/95)*100</f>
        <v>4.2105263157894735</v>
      </c>
      <c r="K13" s="372">
        <v>3</v>
      </c>
      <c r="L13" s="373">
        <f>SUM(K13/394)*100</f>
        <v>0.76142131979695438</v>
      </c>
    </row>
    <row r="14" spans="4:12" x14ac:dyDescent="0.15">
      <c r="D14" s="371" t="s">
        <v>401</v>
      </c>
      <c r="E14" s="372">
        <v>65</v>
      </c>
      <c r="F14" s="373">
        <f t="shared" ref="F14:F16" si="0">SUM(E14/221)*100</f>
        <v>29.411764705882355</v>
      </c>
      <c r="G14" s="372">
        <v>54</v>
      </c>
      <c r="H14" s="373">
        <f>SUM(G14/205 )*100</f>
        <v>26.341463414634148</v>
      </c>
      <c r="I14" s="372">
        <v>21</v>
      </c>
      <c r="J14" s="373">
        <f>SUM(I14/95)*100</f>
        <v>22.105263157894736</v>
      </c>
      <c r="K14" s="372">
        <v>28</v>
      </c>
      <c r="L14" s="373">
        <f>SUM(K14/394)*100</f>
        <v>7.1065989847715745</v>
      </c>
    </row>
    <row r="15" spans="4:12" x14ac:dyDescent="0.15">
      <c r="D15" s="371" t="s">
        <v>402</v>
      </c>
      <c r="E15" s="372">
        <v>47</v>
      </c>
      <c r="F15" s="373">
        <f t="shared" si="0"/>
        <v>21.266968325791854</v>
      </c>
      <c r="G15" s="372">
        <v>100</v>
      </c>
      <c r="H15" s="373">
        <f>SUM(G15/205 )*100</f>
        <v>48.780487804878049</v>
      </c>
      <c r="I15" s="372">
        <v>30</v>
      </c>
      <c r="J15" s="373">
        <f>SUM(I15/95)*100</f>
        <v>31.578947368421051</v>
      </c>
      <c r="K15" s="372">
        <v>124</v>
      </c>
      <c r="L15" s="373">
        <f>SUM(K15/394)*100</f>
        <v>31.472081218274113</v>
      </c>
    </row>
    <row r="16" spans="4:12" x14ac:dyDescent="0.15">
      <c r="D16" s="371" t="s">
        <v>403</v>
      </c>
      <c r="E16" s="372">
        <v>17</v>
      </c>
      <c r="F16" s="373">
        <f t="shared" si="0"/>
        <v>7.6923076923076925</v>
      </c>
      <c r="G16" s="372">
        <v>38</v>
      </c>
      <c r="H16" s="373">
        <f>SUM(G16/205 )*100</f>
        <v>18.536585365853657</v>
      </c>
      <c r="I16" s="372">
        <v>40</v>
      </c>
      <c r="J16" s="373">
        <f>SUM(I16/95)*100</f>
        <v>42.105263157894733</v>
      </c>
      <c r="K16" s="372">
        <v>239</v>
      </c>
      <c r="L16" s="373">
        <f>SUM(K16/394 )*100</f>
        <v>60.659898477157356</v>
      </c>
    </row>
    <row r="17" spans="4:12" x14ac:dyDescent="0.15">
      <c r="D17" s="372" t="s">
        <v>404</v>
      </c>
      <c r="E17" s="372">
        <v>38</v>
      </c>
      <c r="F17" s="370" t="s">
        <v>405</v>
      </c>
      <c r="G17" s="372">
        <v>31</v>
      </c>
      <c r="H17" s="370" t="s">
        <v>406</v>
      </c>
      <c r="I17" s="372">
        <v>25</v>
      </c>
      <c r="J17" s="370" t="s">
        <v>406</v>
      </c>
      <c r="K17" s="372">
        <v>34</v>
      </c>
      <c r="L17" s="370" t="s">
        <v>406</v>
      </c>
    </row>
    <row r="19" spans="4:12" x14ac:dyDescent="0.15">
      <c r="F19" s="369" t="s">
        <v>407</v>
      </c>
      <c r="G19" s="369" t="s">
        <v>408</v>
      </c>
      <c r="H19" s="369" t="s">
        <v>409</v>
      </c>
      <c r="I19" s="369" t="s">
        <v>410</v>
      </c>
    </row>
    <row r="20" spans="4:12" x14ac:dyDescent="0.15">
      <c r="E20" s="374" t="s">
        <v>400</v>
      </c>
      <c r="F20" s="375">
        <v>6.3414634146341466</v>
      </c>
      <c r="G20" s="375">
        <v>41.628959276018101</v>
      </c>
      <c r="H20" s="375">
        <v>0.76142131979695438</v>
      </c>
      <c r="I20" s="375">
        <v>4.2105263157894735</v>
      </c>
    </row>
    <row r="21" spans="4:12" x14ac:dyDescent="0.15">
      <c r="E21" s="374" t="s">
        <v>401</v>
      </c>
      <c r="F21" s="375">
        <v>26.341463414634148</v>
      </c>
      <c r="G21" s="375">
        <v>29.411764705882355</v>
      </c>
      <c r="H21" s="375">
        <v>7.1065989847715745</v>
      </c>
      <c r="I21" s="375">
        <v>22.105263157894736</v>
      </c>
    </row>
    <row r="22" spans="4:12" x14ac:dyDescent="0.15">
      <c r="E22" s="374" t="s">
        <v>402</v>
      </c>
      <c r="F22" s="375">
        <v>48.780487804878049</v>
      </c>
      <c r="G22" s="375">
        <v>21.266968325791854</v>
      </c>
      <c r="H22" s="375">
        <v>31.472081218274113</v>
      </c>
      <c r="I22" s="375">
        <v>31.578947368421051</v>
      </c>
    </row>
    <row r="23" spans="4:12" x14ac:dyDescent="0.15">
      <c r="E23" s="374" t="s">
        <v>403</v>
      </c>
      <c r="F23" s="375">
        <v>18.536585365853657</v>
      </c>
      <c r="G23" s="375">
        <v>7.6923076923076925</v>
      </c>
      <c r="H23" s="375">
        <v>60.659898477157356</v>
      </c>
      <c r="I23" s="375">
        <v>42.105263157894733</v>
      </c>
    </row>
  </sheetData>
  <mergeCells count="10">
    <mergeCell ref="K10:L10"/>
    <mergeCell ref="E11:F11"/>
    <mergeCell ref="G11:H11"/>
    <mergeCell ref="I11:J11"/>
    <mergeCell ref="K11:L11"/>
    <mergeCell ref="D8:I8"/>
    <mergeCell ref="D10:D12"/>
    <mergeCell ref="E10:F10"/>
    <mergeCell ref="G10:H10"/>
    <mergeCell ref="I10:J10"/>
  </mergeCells>
  <phoneticPr fontId="7"/>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3"/>
  <sheetViews>
    <sheetView showGridLines="0" topLeftCell="A47" zoomScale="80" workbookViewId="0">
      <selection activeCell="M37" sqref="M37:M38"/>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x14ac:dyDescent="0.15">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x14ac:dyDescent="0.15">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x14ac:dyDescent="0.15">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01"/>
      <c r="C27" s="202"/>
      <c r="D27" s="5"/>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406" t="s">
        <v>278</v>
      </c>
      <c r="C28" s="407"/>
      <c r="D28" s="407"/>
      <c r="E28" s="21"/>
      <c r="F28" s="22" t="s">
        <v>139</v>
      </c>
      <c r="G28" s="23" t="s">
        <v>140</v>
      </c>
      <c r="H28" s="23" t="s">
        <v>141</v>
      </c>
      <c r="I28" s="24" t="s">
        <v>142</v>
      </c>
      <c r="J28" s="17"/>
      <c r="K28" s="17"/>
      <c r="L28" s="1"/>
      <c r="M28" s="9"/>
      <c r="N28" s="9"/>
      <c r="O28" s="9"/>
      <c r="Z28" s="17"/>
      <c r="AA28" s="17"/>
      <c r="AB28" s="17"/>
      <c r="AC28" s="17"/>
      <c r="AD28" s="17"/>
      <c r="AE28" s="17"/>
    </row>
    <row r="29" spans="2:123" s="3" customFormat="1" ht="20.100000000000001" customHeight="1" x14ac:dyDescent="0.15">
      <c r="B29" s="407"/>
      <c r="C29" s="407"/>
      <c r="D29" s="407"/>
      <c r="E29" s="11" t="s">
        <v>0</v>
      </c>
      <c r="F29" s="25"/>
      <c r="G29" s="26"/>
      <c r="H29" s="26"/>
      <c r="I29" s="27"/>
      <c r="J29" s="18"/>
      <c r="K29" s="18"/>
      <c r="L29" s="1"/>
      <c r="P29" s="113" t="s">
        <v>0</v>
      </c>
      <c r="X29" s="12"/>
      <c r="Y29" s="4"/>
      <c r="Z29" s="14" t="s">
        <v>279</v>
      </c>
      <c r="AA29" s="18"/>
      <c r="AB29" s="18"/>
      <c r="AC29" s="18"/>
      <c r="AD29" s="18"/>
      <c r="AE29" s="18"/>
    </row>
    <row r="30" spans="2:123" s="1" customFormat="1" ht="22.5" customHeight="1" x14ac:dyDescent="0.15">
      <c r="B30" s="386" t="s">
        <v>2</v>
      </c>
      <c r="C30" s="387"/>
      <c r="D30" s="387"/>
      <c r="E30" s="38">
        <v>2820</v>
      </c>
      <c r="F30" s="35">
        <v>9.1843971631205665</v>
      </c>
      <c r="G30" s="32">
        <v>45.602836879432623</v>
      </c>
      <c r="H30" s="32">
        <v>34.184397163120565</v>
      </c>
      <c r="I30" s="33">
        <v>11.028368794326243</v>
      </c>
      <c r="J30" s="19"/>
      <c r="K30" s="19"/>
      <c r="M30" s="386" t="s">
        <v>2</v>
      </c>
      <c r="N30" s="387"/>
      <c r="O30" s="387"/>
      <c r="P30" s="38">
        <f t="shared" ref="P30:P38" si="0">IF(LEN(E30)=0,"",E30)</f>
        <v>2820</v>
      </c>
      <c r="Q30" s="120"/>
      <c r="R30" s="121"/>
      <c r="S30" s="121"/>
      <c r="T30" s="121"/>
      <c r="U30" s="121"/>
      <c r="V30" s="121"/>
      <c r="W30" s="121"/>
      <c r="X30" s="121"/>
      <c r="Y30" s="122"/>
      <c r="Z30" s="123"/>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388" t="s">
        <v>2</v>
      </c>
      <c r="C31" s="42" t="s">
        <v>280</v>
      </c>
      <c r="D31" s="43"/>
      <c r="E31" s="39">
        <v>1543</v>
      </c>
      <c r="F31" s="203">
        <v>12.961762799740765</v>
      </c>
      <c r="G31" s="55">
        <v>51.004536616979912</v>
      </c>
      <c r="H31" s="59">
        <v>28.904731043421904</v>
      </c>
      <c r="I31" s="204">
        <v>7.1289695398574198</v>
      </c>
      <c r="J31" s="19"/>
      <c r="K31" s="19"/>
      <c r="L31" s="4"/>
      <c r="M31" s="388" t="s">
        <v>2</v>
      </c>
      <c r="N31" s="42" t="s">
        <v>280</v>
      </c>
      <c r="O31" s="43"/>
      <c r="P31" s="39">
        <f t="shared" si="0"/>
        <v>1543</v>
      </c>
      <c r="Q31" s="114"/>
      <c r="R31" s="7"/>
      <c r="S31" s="7"/>
      <c r="T31" s="7"/>
      <c r="U31" s="7"/>
      <c r="V31" s="7"/>
      <c r="W31" s="7"/>
      <c r="X31" s="7"/>
      <c r="Y31" s="4"/>
      <c r="Z31" s="115"/>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389"/>
      <c r="C32" s="41" t="s">
        <v>281</v>
      </c>
      <c r="D32" s="44"/>
      <c r="E32" s="39">
        <v>1277</v>
      </c>
      <c r="F32" s="205">
        <v>4.6202036021926389</v>
      </c>
      <c r="G32" s="59">
        <v>39.075959279561474</v>
      </c>
      <c r="H32" s="55">
        <v>40.563821456538761</v>
      </c>
      <c r="I32" s="206">
        <v>15.740015661707126</v>
      </c>
      <c r="J32" s="19"/>
      <c r="K32" s="19"/>
      <c r="L32" s="4"/>
      <c r="M32" s="389"/>
      <c r="N32" s="41" t="s">
        <v>281</v>
      </c>
      <c r="O32" s="44"/>
      <c r="P32" s="39">
        <f t="shared" si="0"/>
        <v>1277</v>
      </c>
      <c r="Q32" s="116"/>
      <c r="R32" s="117"/>
      <c r="S32" s="117"/>
      <c r="T32" s="117"/>
      <c r="U32" s="117"/>
      <c r="V32" s="117"/>
      <c r="W32" s="117"/>
      <c r="X32" s="117"/>
      <c r="Y32" s="118"/>
      <c r="Z32" s="119"/>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2:123" s="1" customFormat="1" ht="22.5" customHeight="1" x14ac:dyDescent="0.15">
      <c r="B33" s="408" t="s">
        <v>2</v>
      </c>
      <c r="C33" s="409"/>
      <c r="D33" s="409"/>
      <c r="E33" s="38">
        <v>236</v>
      </c>
      <c r="F33" s="35">
        <v>4.6610169491525424</v>
      </c>
      <c r="G33" s="32">
        <v>36.016949152542374</v>
      </c>
      <c r="H33" s="32">
        <v>43.644067796610173</v>
      </c>
      <c r="I33" s="33">
        <v>15.677966101694915</v>
      </c>
      <c r="J33" s="4"/>
      <c r="K33" s="4"/>
      <c r="M33" s="408" t="s">
        <v>2</v>
      </c>
      <c r="N33" s="409"/>
      <c r="O33" s="409"/>
      <c r="P33" s="38">
        <f t="shared" si="0"/>
        <v>236</v>
      </c>
      <c r="Q33" s="207"/>
      <c r="R33" s="122"/>
      <c r="S33" s="122"/>
      <c r="T33" s="122"/>
      <c r="U33" s="122"/>
      <c r="V33" s="122"/>
      <c r="W33" s="122"/>
      <c r="X33" s="122"/>
      <c r="Y33" s="122"/>
      <c r="Z33" s="208"/>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row>
    <row r="34" spans="2:123" s="1" customFormat="1" ht="22.5" customHeight="1" x14ac:dyDescent="0.15">
      <c r="B34" s="388" t="s">
        <v>376</v>
      </c>
      <c r="C34" s="42" t="s">
        <v>280</v>
      </c>
      <c r="D34" s="209"/>
      <c r="E34" s="39">
        <v>141</v>
      </c>
      <c r="F34" s="164">
        <v>5.6737588652482271</v>
      </c>
      <c r="G34" s="160">
        <v>37.588652482269502</v>
      </c>
      <c r="H34" s="160">
        <v>40.425531914893611</v>
      </c>
      <c r="I34" s="161">
        <v>16.312056737588655</v>
      </c>
      <c r="J34" s="4"/>
      <c r="K34" s="4"/>
      <c r="M34" s="388" t="s">
        <v>376</v>
      </c>
      <c r="N34" s="42" t="s">
        <v>280</v>
      </c>
      <c r="O34" s="209"/>
      <c r="P34" s="39">
        <f t="shared" si="0"/>
        <v>141</v>
      </c>
      <c r="Q34" s="210"/>
      <c r="R34" s="4"/>
      <c r="S34" s="4"/>
      <c r="T34" s="4"/>
      <c r="U34" s="4"/>
      <c r="V34" s="4"/>
      <c r="W34" s="4"/>
      <c r="X34" s="4"/>
      <c r="Y34" s="4"/>
      <c r="Z34" s="211"/>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row>
    <row r="35" spans="2:123" s="1" customFormat="1" ht="22.5" customHeight="1" x14ac:dyDescent="0.15">
      <c r="B35" s="389"/>
      <c r="C35" s="41" t="s">
        <v>281</v>
      </c>
      <c r="D35" s="212"/>
      <c r="E35" s="39">
        <v>95</v>
      </c>
      <c r="F35" s="164">
        <v>3.1578947368421053</v>
      </c>
      <c r="G35" s="160">
        <v>33.684210526315788</v>
      </c>
      <c r="H35" s="160">
        <v>48.421052631578945</v>
      </c>
      <c r="I35" s="161">
        <v>14.736842105263156</v>
      </c>
      <c r="J35" s="4"/>
      <c r="K35" s="4"/>
      <c r="M35" s="389"/>
      <c r="N35" s="41" t="s">
        <v>281</v>
      </c>
      <c r="O35" s="212"/>
      <c r="P35" s="39">
        <f t="shared" si="0"/>
        <v>95</v>
      </c>
      <c r="Q35" s="213"/>
      <c r="R35" s="118"/>
      <c r="S35" s="118"/>
      <c r="T35" s="118"/>
      <c r="U35" s="118"/>
      <c r="V35" s="118"/>
      <c r="W35" s="118"/>
      <c r="X35" s="118"/>
      <c r="Y35" s="118"/>
      <c r="Z35" s="21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row>
    <row r="36" spans="2:123" s="1" customFormat="1" ht="22.5" customHeight="1" x14ac:dyDescent="0.15">
      <c r="B36" s="408" t="s">
        <v>2</v>
      </c>
      <c r="C36" s="409"/>
      <c r="D36" s="409"/>
      <c r="E36" s="38">
        <v>259</v>
      </c>
      <c r="F36" s="35">
        <v>9.2664092664092657</v>
      </c>
      <c r="G36" s="32">
        <v>46.71814671814672</v>
      </c>
      <c r="H36" s="32">
        <v>35.907335907335906</v>
      </c>
      <c r="I36" s="33">
        <v>8.1081081081081088</v>
      </c>
      <c r="J36" s="4"/>
      <c r="K36" s="4"/>
      <c r="M36" s="408" t="s">
        <v>2</v>
      </c>
      <c r="N36" s="409"/>
      <c r="O36" s="409"/>
      <c r="P36" s="38">
        <f t="shared" si="0"/>
        <v>259</v>
      </c>
      <c r="Q36" s="207"/>
      <c r="R36" s="122"/>
      <c r="S36" s="122"/>
      <c r="T36" s="122"/>
      <c r="U36" s="122"/>
      <c r="V36" s="122"/>
      <c r="W36" s="122"/>
      <c r="X36" s="122"/>
      <c r="Y36" s="122"/>
      <c r="Z36" s="208"/>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row>
    <row r="37" spans="2:123" s="1" customFormat="1" ht="22.5" customHeight="1" x14ac:dyDescent="0.15">
      <c r="B37" s="388" t="s">
        <v>380</v>
      </c>
      <c r="C37" s="42" t="s">
        <v>280</v>
      </c>
      <c r="D37" s="215"/>
      <c r="E37" s="39">
        <v>152</v>
      </c>
      <c r="F37" s="164">
        <v>11.184210526315789</v>
      </c>
      <c r="G37" s="95">
        <v>52.631578947368418</v>
      </c>
      <c r="H37" s="160">
        <v>32.894736842105267</v>
      </c>
      <c r="I37" s="204">
        <v>3.2894736842105261</v>
      </c>
      <c r="J37" s="4"/>
      <c r="K37" s="4"/>
      <c r="M37" s="388" t="s">
        <v>380</v>
      </c>
      <c r="N37" s="42" t="s">
        <v>280</v>
      </c>
      <c r="O37" s="215"/>
      <c r="P37" s="39">
        <f t="shared" si="0"/>
        <v>152</v>
      </c>
      <c r="Q37" s="210"/>
      <c r="R37" s="4"/>
      <c r="S37" s="4"/>
      <c r="T37" s="4"/>
      <c r="U37" s="4"/>
      <c r="V37" s="4"/>
      <c r="W37" s="4"/>
      <c r="X37" s="4"/>
      <c r="Y37" s="4"/>
      <c r="Z37" s="211"/>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row>
    <row r="38" spans="2:123" s="1" customFormat="1" ht="22.5" customHeight="1" x14ac:dyDescent="0.15">
      <c r="B38" s="389"/>
      <c r="C38" s="41" t="s">
        <v>281</v>
      </c>
      <c r="D38" s="216"/>
      <c r="E38" s="40">
        <v>107</v>
      </c>
      <c r="F38" s="165">
        <v>6.5420560747663545</v>
      </c>
      <c r="G38" s="96">
        <v>38.31775700934579</v>
      </c>
      <c r="H38" s="162">
        <v>40.186915887850468</v>
      </c>
      <c r="I38" s="57">
        <v>14.953271028037381</v>
      </c>
      <c r="J38" s="4"/>
      <c r="K38" s="4"/>
      <c r="M38" s="389"/>
      <c r="N38" s="41" t="s">
        <v>281</v>
      </c>
      <c r="O38" s="216"/>
      <c r="P38" s="40">
        <f t="shared" si="0"/>
        <v>107</v>
      </c>
      <c r="Q38" s="213"/>
      <c r="R38" s="118"/>
      <c r="S38" s="118"/>
      <c r="T38" s="118"/>
      <c r="U38" s="118"/>
      <c r="V38" s="118"/>
      <c r="W38" s="118"/>
      <c r="X38" s="118"/>
      <c r="Y38" s="118"/>
      <c r="Z38" s="21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row>
    <row r="39" spans="2:123" ht="22.5" customHeight="1" x14ac:dyDescent="0.15"/>
    <row r="40" spans="2:123" ht="22.5" customHeight="1" x14ac:dyDescent="0.15"/>
    <row r="41" spans="2:123" ht="22.5" customHeight="1" x14ac:dyDescent="0.15">
      <c r="B41" s="218"/>
      <c r="C41" s="218"/>
      <c r="D41" s="218"/>
      <c r="E41" s="22" t="s">
        <v>139</v>
      </c>
      <c r="F41" s="23" t="s">
        <v>140</v>
      </c>
      <c r="G41" s="23" t="s">
        <v>141</v>
      </c>
      <c r="H41" s="24" t="s">
        <v>142</v>
      </c>
      <c r="I41" s="219" t="s">
        <v>282</v>
      </c>
    </row>
    <row r="42" spans="2:123" ht="22.5" customHeight="1" x14ac:dyDescent="0.15">
      <c r="B42" s="218"/>
      <c r="C42" s="220" t="s">
        <v>283</v>
      </c>
      <c r="D42" s="218"/>
      <c r="E42" s="125">
        <v>5.6737588652482271</v>
      </c>
      <c r="F42" s="126">
        <v>37.588652482269502</v>
      </c>
      <c r="G42" s="126">
        <v>40.425531914893611</v>
      </c>
      <c r="H42" s="222">
        <v>16.312056737588655</v>
      </c>
      <c r="I42" s="223">
        <v>100</v>
      </c>
    </row>
    <row r="43" spans="2:123" ht="22.5" customHeight="1" x14ac:dyDescent="0.15">
      <c r="B43" s="218"/>
      <c r="C43" s="224" t="s">
        <v>284</v>
      </c>
      <c r="D43" s="218"/>
      <c r="E43" s="125">
        <v>3.1578947368421053</v>
      </c>
      <c r="F43" s="126">
        <v>33.684210526315788</v>
      </c>
      <c r="G43" s="126">
        <v>48.421052631578945</v>
      </c>
      <c r="H43" s="222">
        <v>14.736842105263156</v>
      </c>
      <c r="I43" s="223">
        <v>100</v>
      </c>
    </row>
    <row r="44" spans="2:123" ht="22.5" customHeight="1" x14ac:dyDescent="0.15">
      <c r="B44" s="218"/>
    </row>
    <row r="45" spans="2:123" ht="22.5" customHeight="1" x14ac:dyDescent="0.15">
      <c r="B45" s="218"/>
      <c r="C45" s="224" t="s">
        <v>285</v>
      </c>
      <c r="D45" s="218"/>
      <c r="E45" s="125">
        <v>11.184210526315789</v>
      </c>
      <c r="F45" s="235">
        <v>52.631578947368418</v>
      </c>
      <c r="G45" s="126">
        <v>32.894736842105267</v>
      </c>
      <c r="H45" s="222">
        <v>3.2894736842105261</v>
      </c>
      <c r="I45" s="223">
        <v>100</v>
      </c>
    </row>
    <row r="46" spans="2:123" ht="22.5" customHeight="1" x14ac:dyDescent="0.15">
      <c r="B46" s="218"/>
      <c r="C46" s="224" t="s">
        <v>287</v>
      </c>
      <c r="D46" s="218"/>
      <c r="E46" s="128">
        <v>6.5420560747663545</v>
      </c>
      <c r="F46" s="226">
        <v>38.31775700934579</v>
      </c>
      <c r="G46" s="129">
        <v>40.186915887850468</v>
      </c>
      <c r="H46" s="227">
        <v>14.953271028037381</v>
      </c>
      <c r="I46" s="223">
        <v>100</v>
      </c>
    </row>
    <row r="47" spans="2:123" ht="22.5" customHeight="1" x14ac:dyDescent="0.15">
      <c r="B47" s="218"/>
      <c r="C47" s="224"/>
      <c r="D47" s="218"/>
      <c r="E47" s="223"/>
      <c r="F47" s="223"/>
      <c r="G47" s="223"/>
      <c r="H47" s="223"/>
      <c r="I47" s="223"/>
    </row>
    <row r="48" spans="2:123" ht="22.5" customHeight="1" x14ac:dyDescent="0.15"/>
    <row r="49" ht="22.5" customHeight="1" x14ac:dyDescent="0.15"/>
    <row r="50" ht="22.5" customHeight="1" x14ac:dyDescent="0.15"/>
    <row r="51" ht="22.5" customHeight="1" x14ac:dyDescent="0.15"/>
    <row r="52" ht="22.5" customHeight="1" x14ac:dyDescent="0.15"/>
    <row r="53" ht="22.5" customHeight="1" x14ac:dyDescent="0.15"/>
  </sheetData>
  <mergeCells count="13">
    <mergeCell ref="B33:D33"/>
    <mergeCell ref="M33:O33"/>
    <mergeCell ref="B28:D29"/>
    <mergeCell ref="B30:D30"/>
    <mergeCell ref="M30:O30"/>
    <mergeCell ref="B31:B32"/>
    <mergeCell ref="M31:M32"/>
    <mergeCell ref="B34:B35"/>
    <mergeCell ref="M34:M35"/>
    <mergeCell ref="B36:D36"/>
    <mergeCell ref="M36:O36"/>
    <mergeCell ref="B37:B38"/>
    <mergeCell ref="M37:M38"/>
  </mergeCells>
  <phoneticPr fontId="7"/>
  <conditionalFormatting sqref="Z28:AE28 C31:C32 F28:K28">
    <cfRule type="cellIs" dxfId="69" priority="3" stopIfTrue="1" operator="equal">
      <formula>"."</formula>
    </cfRule>
  </conditionalFormatting>
  <conditionalFormatting sqref="N31:N32">
    <cfRule type="cellIs" dxfId="68" priority="2" stopIfTrue="1" operator="equal">
      <formula>"."</formula>
    </cfRule>
  </conditionalFormatting>
  <conditionalFormatting sqref="E41:H41">
    <cfRule type="cellIs" dxfId="67"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3"/>
  <sheetViews>
    <sheetView showGridLines="0" topLeftCell="A47" zoomScale="112" zoomScaleNormal="112" workbookViewId="0">
      <selection activeCell="M37" sqref="M37:M38"/>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x14ac:dyDescent="0.15">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x14ac:dyDescent="0.15">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x14ac:dyDescent="0.15">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01"/>
      <c r="C27" s="202"/>
      <c r="D27" s="5"/>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406" t="s">
        <v>288</v>
      </c>
      <c r="C28" s="407"/>
      <c r="D28" s="407"/>
      <c r="E28" s="21"/>
      <c r="F28" s="22" t="s">
        <v>139</v>
      </c>
      <c r="G28" s="23" t="s">
        <v>140</v>
      </c>
      <c r="H28" s="23" t="s">
        <v>141</v>
      </c>
      <c r="I28" s="24" t="s">
        <v>142</v>
      </c>
      <c r="J28" s="17"/>
      <c r="K28" s="17"/>
      <c r="L28" s="1"/>
      <c r="M28" s="9"/>
      <c r="N28" s="9"/>
      <c r="O28" s="9"/>
      <c r="Z28" s="17"/>
      <c r="AA28" s="17"/>
      <c r="AB28" s="17"/>
      <c r="AC28" s="17"/>
      <c r="AD28" s="17"/>
      <c r="AE28" s="17"/>
    </row>
    <row r="29" spans="2:123" s="3" customFormat="1" ht="20.100000000000001" customHeight="1" x14ac:dyDescent="0.15">
      <c r="B29" s="407"/>
      <c r="C29" s="407"/>
      <c r="D29" s="407"/>
      <c r="E29" s="11" t="s">
        <v>0</v>
      </c>
      <c r="F29" s="25"/>
      <c r="G29" s="26"/>
      <c r="H29" s="26"/>
      <c r="I29" s="27"/>
      <c r="J29" s="18"/>
      <c r="K29" s="18"/>
      <c r="L29" s="1"/>
      <c r="P29" s="113" t="s">
        <v>0</v>
      </c>
      <c r="X29" s="12"/>
      <c r="Y29" s="4"/>
      <c r="Z29" s="14" t="s">
        <v>279</v>
      </c>
      <c r="AA29" s="18"/>
      <c r="AB29" s="18"/>
      <c r="AC29" s="18"/>
      <c r="AD29" s="18"/>
      <c r="AE29" s="18"/>
    </row>
    <row r="30" spans="2:123" s="1" customFormat="1" ht="22.5" customHeight="1" x14ac:dyDescent="0.15">
      <c r="B30" s="386" t="s">
        <v>2</v>
      </c>
      <c r="C30" s="387"/>
      <c r="D30" s="387"/>
      <c r="E30" s="38">
        <v>2820</v>
      </c>
      <c r="F30" s="35">
        <v>9.1843971631205665</v>
      </c>
      <c r="G30" s="32">
        <v>45.602836879432623</v>
      </c>
      <c r="H30" s="32">
        <v>34.184397163120565</v>
      </c>
      <c r="I30" s="33">
        <v>11.028368794326243</v>
      </c>
      <c r="J30" s="19"/>
      <c r="K30" s="19"/>
      <c r="M30" s="386" t="s">
        <v>2</v>
      </c>
      <c r="N30" s="387"/>
      <c r="O30" s="387"/>
      <c r="P30" s="38">
        <f t="shared" ref="P30:P38" si="0">IF(LEN(E30)=0,"",E30)</f>
        <v>2820</v>
      </c>
      <c r="Q30" s="120"/>
      <c r="R30" s="121"/>
      <c r="S30" s="121"/>
      <c r="T30" s="121"/>
      <c r="U30" s="121"/>
      <c r="V30" s="121"/>
      <c r="W30" s="121"/>
      <c r="X30" s="121"/>
      <c r="Y30" s="122"/>
      <c r="Z30" s="123"/>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388" t="s">
        <v>2</v>
      </c>
      <c r="C31" s="42" t="s">
        <v>289</v>
      </c>
      <c r="D31" s="43"/>
      <c r="E31" s="39">
        <v>2084</v>
      </c>
      <c r="F31" s="203">
        <v>12.092130518234164</v>
      </c>
      <c r="G31" s="55">
        <v>54.318618042226483</v>
      </c>
      <c r="H31" s="59">
        <v>28.358925143953932</v>
      </c>
      <c r="I31" s="62">
        <v>5.2303262955854128</v>
      </c>
      <c r="J31" s="19"/>
      <c r="K31" s="19"/>
      <c r="L31" s="4"/>
      <c r="M31" s="388" t="s">
        <v>2</v>
      </c>
      <c r="N31" s="42" t="s">
        <v>289</v>
      </c>
      <c r="O31" s="43"/>
      <c r="P31" s="39">
        <f t="shared" si="0"/>
        <v>2084</v>
      </c>
      <c r="Q31" s="114"/>
      <c r="R31" s="7"/>
      <c r="S31" s="7"/>
      <c r="T31" s="7"/>
      <c r="U31" s="7"/>
      <c r="V31" s="7"/>
      <c r="W31" s="7"/>
      <c r="X31" s="7"/>
      <c r="Y31" s="4"/>
      <c r="Z31" s="115"/>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389"/>
      <c r="C32" s="41" t="s">
        <v>290</v>
      </c>
      <c r="D32" s="44"/>
      <c r="E32" s="39">
        <v>736</v>
      </c>
      <c r="F32" s="97">
        <v>0.95108695652173925</v>
      </c>
      <c r="G32" s="67">
        <v>20.923913043478262</v>
      </c>
      <c r="H32" s="56">
        <v>50.679347826086953</v>
      </c>
      <c r="I32" s="104">
        <v>27.445652173913043</v>
      </c>
      <c r="J32" s="19"/>
      <c r="K32" s="19"/>
      <c r="L32" s="4"/>
      <c r="M32" s="389"/>
      <c r="N32" s="41" t="s">
        <v>290</v>
      </c>
      <c r="O32" s="44"/>
      <c r="P32" s="39">
        <f t="shared" si="0"/>
        <v>736</v>
      </c>
      <c r="Q32" s="116"/>
      <c r="R32" s="117"/>
      <c r="S32" s="117"/>
      <c r="T32" s="117"/>
      <c r="U32" s="117"/>
      <c r="V32" s="117"/>
      <c r="W32" s="117"/>
      <c r="X32" s="117"/>
      <c r="Y32" s="118"/>
      <c r="Z32" s="119"/>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2:123" s="1" customFormat="1" ht="22.5" customHeight="1" x14ac:dyDescent="0.15">
      <c r="B33" s="408" t="s">
        <v>2</v>
      </c>
      <c r="C33" s="409"/>
      <c r="D33" s="409"/>
      <c r="E33" s="38">
        <v>236</v>
      </c>
      <c r="F33" s="35">
        <v>4.6610169491525424</v>
      </c>
      <c r="G33" s="32">
        <v>36.016949152542374</v>
      </c>
      <c r="H33" s="32">
        <v>43.644067796610173</v>
      </c>
      <c r="I33" s="33">
        <v>15.677966101694915</v>
      </c>
      <c r="J33" s="4"/>
      <c r="K33" s="4"/>
      <c r="M33" s="408" t="s">
        <v>2</v>
      </c>
      <c r="N33" s="409"/>
      <c r="O33" s="409"/>
      <c r="P33" s="38">
        <f t="shared" si="0"/>
        <v>236</v>
      </c>
      <c r="Q33" s="207"/>
      <c r="R33" s="122"/>
      <c r="S33" s="122"/>
      <c r="T33" s="122"/>
      <c r="U33" s="122"/>
      <c r="V33" s="122"/>
      <c r="W33" s="122"/>
      <c r="X33" s="122"/>
      <c r="Y33" s="122"/>
      <c r="Z33" s="208"/>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row>
    <row r="34" spans="2:123" s="1" customFormat="1" ht="22.5" customHeight="1" x14ac:dyDescent="0.15">
      <c r="B34" s="388" t="s">
        <v>376</v>
      </c>
      <c r="C34" s="42" t="s">
        <v>289</v>
      </c>
      <c r="D34" s="209"/>
      <c r="E34" s="39">
        <v>170</v>
      </c>
      <c r="F34" s="164">
        <v>5.8823529411764701</v>
      </c>
      <c r="G34" s="55">
        <v>45.294117647058826</v>
      </c>
      <c r="H34" s="160">
        <v>40</v>
      </c>
      <c r="I34" s="62">
        <v>8.8235294117647065</v>
      </c>
      <c r="J34" s="4"/>
      <c r="K34" s="4"/>
      <c r="M34" s="388" t="s">
        <v>376</v>
      </c>
      <c r="N34" s="42" t="s">
        <v>289</v>
      </c>
      <c r="O34" s="209"/>
      <c r="P34" s="39">
        <f t="shared" si="0"/>
        <v>170</v>
      </c>
      <c r="Q34" s="210"/>
      <c r="R34" s="4"/>
      <c r="S34" s="4"/>
      <c r="T34" s="4"/>
      <c r="U34" s="4"/>
      <c r="V34" s="4"/>
      <c r="W34" s="4"/>
      <c r="X34" s="4"/>
      <c r="Y34" s="4"/>
      <c r="Z34" s="211"/>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row>
    <row r="35" spans="2:123" s="1" customFormat="1" ht="22.5" customHeight="1" x14ac:dyDescent="0.15">
      <c r="B35" s="389"/>
      <c r="C35" s="41" t="s">
        <v>290</v>
      </c>
      <c r="D35" s="212"/>
      <c r="E35" s="39">
        <v>66</v>
      </c>
      <c r="F35" s="164">
        <v>1.5151515151515151</v>
      </c>
      <c r="G35" s="67">
        <v>12.121212121212121</v>
      </c>
      <c r="H35" s="51">
        <v>53.030303030303031</v>
      </c>
      <c r="I35" s="104">
        <v>33.333333333333329</v>
      </c>
      <c r="J35" s="4"/>
      <c r="K35" s="4"/>
      <c r="M35" s="389"/>
      <c r="N35" s="41" t="s">
        <v>290</v>
      </c>
      <c r="O35" s="212"/>
      <c r="P35" s="39">
        <f t="shared" si="0"/>
        <v>66</v>
      </c>
      <c r="Q35" s="213"/>
      <c r="R35" s="118"/>
      <c r="S35" s="118"/>
      <c r="T35" s="118"/>
      <c r="U35" s="118"/>
      <c r="V35" s="118"/>
      <c r="W35" s="118"/>
      <c r="X35" s="118"/>
      <c r="Y35" s="118"/>
      <c r="Z35" s="21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row>
    <row r="36" spans="2:123" s="1" customFormat="1" ht="22.5" customHeight="1" x14ac:dyDescent="0.15">
      <c r="B36" s="408" t="s">
        <v>2</v>
      </c>
      <c r="C36" s="409"/>
      <c r="D36" s="409"/>
      <c r="E36" s="38">
        <v>259</v>
      </c>
      <c r="F36" s="35">
        <v>9.2664092664092657</v>
      </c>
      <c r="G36" s="32">
        <v>46.71814671814672</v>
      </c>
      <c r="H36" s="32">
        <v>35.907335907335906</v>
      </c>
      <c r="I36" s="33">
        <v>8.1081081081081088</v>
      </c>
      <c r="J36" s="4"/>
      <c r="K36" s="4"/>
      <c r="M36" s="408" t="s">
        <v>2</v>
      </c>
      <c r="N36" s="409"/>
      <c r="O36" s="409"/>
      <c r="P36" s="38">
        <f t="shared" si="0"/>
        <v>259</v>
      </c>
      <c r="Q36" s="207"/>
      <c r="R36" s="122"/>
      <c r="S36" s="122"/>
      <c r="T36" s="122"/>
      <c r="U36" s="122"/>
      <c r="V36" s="122"/>
      <c r="W36" s="122"/>
      <c r="X36" s="122"/>
      <c r="Y36" s="122"/>
      <c r="Z36" s="208"/>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row>
    <row r="37" spans="2:123" s="1" customFormat="1" ht="22.5" customHeight="1" x14ac:dyDescent="0.15">
      <c r="B37" s="388" t="s">
        <v>380</v>
      </c>
      <c r="C37" s="42" t="s">
        <v>289</v>
      </c>
      <c r="D37" s="215"/>
      <c r="E37" s="39">
        <v>183</v>
      </c>
      <c r="F37" s="203">
        <v>13.114754098360656</v>
      </c>
      <c r="G37" s="55">
        <v>53.551912568306015</v>
      </c>
      <c r="H37" s="94">
        <v>30.601092896174865</v>
      </c>
      <c r="I37" s="62">
        <v>2.7322404371584699</v>
      </c>
      <c r="J37" s="4"/>
      <c r="K37" s="4"/>
      <c r="M37" s="388" t="s">
        <v>380</v>
      </c>
      <c r="N37" s="42" t="s">
        <v>289</v>
      </c>
      <c r="O37" s="215"/>
      <c r="P37" s="39">
        <f t="shared" si="0"/>
        <v>183</v>
      </c>
      <c r="Q37" s="210"/>
      <c r="R37" s="4"/>
      <c r="S37" s="4"/>
      <c r="T37" s="4"/>
      <c r="U37" s="4"/>
      <c r="V37" s="4"/>
      <c r="W37" s="4"/>
      <c r="X37" s="4"/>
      <c r="Y37" s="4"/>
      <c r="Z37" s="211"/>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row>
    <row r="38" spans="2:123" s="1" customFormat="1" ht="22.5" customHeight="1" x14ac:dyDescent="0.15">
      <c r="B38" s="389"/>
      <c r="C38" s="41" t="s">
        <v>290</v>
      </c>
      <c r="D38" s="216"/>
      <c r="E38" s="40">
        <v>76</v>
      </c>
      <c r="F38" s="240">
        <v>0</v>
      </c>
      <c r="G38" s="61">
        <v>30.263157894736842</v>
      </c>
      <c r="H38" s="241">
        <v>48.684210526315788</v>
      </c>
      <c r="I38" s="77">
        <v>21.052631578947366</v>
      </c>
      <c r="J38" s="4"/>
      <c r="K38" s="4"/>
      <c r="M38" s="389"/>
      <c r="N38" s="41" t="s">
        <v>290</v>
      </c>
      <c r="O38" s="216"/>
      <c r="P38" s="40">
        <f t="shared" si="0"/>
        <v>76</v>
      </c>
      <c r="Q38" s="213"/>
      <c r="R38" s="118"/>
      <c r="S38" s="118"/>
      <c r="T38" s="118"/>
      <c r="U38" s="118"/>
      <c r="V38" s="118"/>
      <c r="W38" s="118"/>
      <c r="X38" s="118"/>
      <c r="Y38" s="118"/>
      <c r="Z38" s="21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row>
    <row r="39" spans="2:123" ht="22.5" customHeight="1" x14ac:dyDescent="0.15"/>
    <row r="40" spans="2:123" ht="22.5" customHeight="1" x14ac:dyDescent="0.15"/>
    <row r="41" spans="2:123" ht="22.5" customHeight="1" x14ac:dyDescent="0.15">
      <c r="B41" s="218"/>
      <c r="C41" s="218"/>
      <c r="D41" s="218"/>
      <c r="E41" s="22" t="s">
        <v>139</v>
      </c>
      <c r="F41" s="23" t="s">
        <v>140</v>
      </c>
      <c r="G41" s="23" t="s">
        <v>141</v>
      </c>
      <c r="H41" s="24" t="s">
        <v>142</v>
      </c>
      <c r="I41" s="219" t="s">
        <v>282</v>
      </c>
    </row>
    <row r="42" spans="2:123" ht="22.5" customHeight="1" x14ac:dyDescent="0.15">
      <c r="B42" s="218"/>
      <c r="C42" s="220" t="s">
        <v>291</v>
      </c>
      <c r="D42" s="218"/>
      <c r="E42" s="125">
        <v>5.8823529411764701</v>
      </c>
      <c r="F42" s="235">
        <v>45.294117647058826</v>
      </c>
      <c r="G42" s="126">
        <v>40</v>
      </c>
      <c r="H42" s="229">
        <v>8.8235294117647065</v>
      </c>
      <c r="I42" s="223">
        <v>100</v>
      </c>
    </row>
    <row r="43" spans="2:123" ht="22.5" customHeight="1" x14ac:dyDescent="0.15">
      <c r="B43" s="218"/>
      <c r="C43" s="224" t="s">
        <v>292</v>
      </c>
      <c r="D43" s="218"/>
      <c r="E43" s="125">
        <v>1.5151515151515151</v>
      </c>
      <c r="F43" s="230">
        <v>12.121212121212121</v>
      </c>
      <c r="G43" s="235">
        <v>53.030303030303031</v>
      </c>
      <c r="H43" s="231">
        <v>33.333333333333329</v>
      </c>
      <c r="I43" s="223">
        <v>100</v>
      </c>
    </row>
    <row r="44" spans="2:123" ht="22.5" customHeight="1" x14ac:dyDescent="0.15">
      <c r="B44" s="218"/>
    </row>
    <row r="45" spans="2:123" ht="22.5" customHeight="1" x14ac:dyDescent="0.15">
      <c r="B45" s="218"/>
      <c r="C45" s="224" t="s">
        <v>293</v>
      </c>
      <c r="D45" s="218"/>
      <c r="E45" s="125">
        <v>13.114754098360656</v>
      </c>
      <c r="F45" s="235">
        <v>53.551912568306015</v>
      </c>
      <c r="G45" s="221">
        <v>30.601092896174865</v>
      </c>
      <c r="H45" s="229">
        <v>2.7322404371584699</v>
      </c>
      <c r="I45" s="223">
        <v>100</v>
      </c>
    </row>
    <row r="46" spans="2:123" ht="22.5" customHeight="1" x14ac:dyDescent="0.15">
      <c r="B46" s="218"/>
      <c r="C46" s="224" t="s">
        <v>294</v>
      </c>
      <c r="D46" s="218"/>
      <c r="E46" s="236">
        <v>0</v>
      </c>
      <c r="F46" s="232">
        <v>30.263157894736842</v>
      </c>
      <c r="G46" s="239">
        <v>48.684210526315788</v>
      </c>
      <c r="H46" s="233">
        <v>21.052631578947366</v>
      </c>
      <c r="I46" s="223">
        <v>100</v>
      </c>
    </row>
    <row r="47" spans="2:123" ht="22.5" customHeight="1" x14ac:dyDescent="0.15">
      <c r="B47" s="218"/>
      <c r="C47" s="224"/>
      <c r="D47" s="218"/>
      <c r="E47" s="223"/>
      <c r="F47" s="223"/>
      <c r="G47" s="223"/>
      <c r="H47" s="223"/>
      <c r="I47" s="223"/>
    </row>
    <row r="48" spans="2:123" ht="22.5" customHeight="1" x14ac:dyDescent="0.15"/>
    <row r="49" ht="22.5" customHeight="1" x14ac:dyDescent="0.15"/>
    <row r="50" ht="22.5" customHeight="1" x14ac:dyDescent="0.15"/>
    <row r="51" ht="22.5" customHeight="1" x14ac:dyDescent="0.15"/>
    <row r="52" ht="22.5" customHeight="1" x14ac:dyDescent="0.15"/>
    <row r="53" ht="22.5" customHeight="1" x14ac:dyDescent="0.15"/>
  </sheetData>
  <mergeCells count="13">
    <mergeCell ref="B33:D33"/>
    <mergeCell ref="M33:O33"/>
    <mergeCell ref="B28:D29"/>
    <mergeCell ref="B30:D30"/>
    <mergeCell ref="M30:O30"/>
    <mergeCell ref="B31:B32"/>
    <mergeCell ref="M31:M32"/>
    <mergeCell ref="B34:B35"/>
    <mergeCell ref="M34:M35"/>
    <mergeCell ref="B36:D36"/>
    <mergeCell ref="M36:O36"/>
    <mergeCell ref="B37:B38"/>
    <mergeCell ref="M37:M38"/>
  </mergeCells>
  <phoneticPr fontId="7"/>
  <conditionalFormatting sqref="Z28:AE28 C31:C32 F28:K28">
    <cfRule type="cellIs" dxfId="66" priority="3" stopIfTrue="1" operator="equal">
      <formula>"."</formula>
    </cfRule>
  </conditionalFormatting>
  <conditionalFormatting sqref="N31:N32">
    <cfRule type="cellIs" dxfId="65" priority="2" stopIfTrue="1" operator="equal">
      <formula>"."</formula>
    </cfRule>
  </conditionalFormatting>
  <conditionalFormatting sqref="E41:H41">
    <cfRule type="cellIs" dxfId="64"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AK50"/>
  <sheetViews>
    <sheetView topLeftCell="A34" zoomScale="86" zoomScaleNormal="86" workbookViewId="0">
      <selection activeCell="C32" sqref="C32"/>
    </sheetView>
  </sheetViews>
  <sheetFormatPr defaultColWidth="5.25" defaultRowHeight="13.5" x14ac:dyDescent="0.15"/>
  <cols>
    <col min="1" max="2" width="7" customWidth="1"/>
    <col min="3" max="3" width="25.625" customWidth="1"/>
    <col min="4" max="4" width="4.625" customWidth="1"/>
    <col min="5" max="5" width="5.375" customWidth="1"/>
    <col min="6" max="19" width="6.75" customWidth="1"/>
    <col min="20" max="21" width="5.25" customWidth="1"/>
    <col min="22" max="22" width="3.375" customWidth="1"/>
    <col min="23" max="23" width="7.75" customWidth="1"/>
    <col min="24" max="37" width="6.125" customWidth="1"/>
  </cols>
  <sheetData>
    <row r="1" spans="2:23" s="1" customFormat="1" ht="21.75" customHeight="1" x14ac:dyDescent="0.15">
      <c r="B1" s="15"/>
      <c r="C1" s="16"/>
      <c r="D1" s="2"/>
      <c r="E1" s="13"/>
      <c r="F1" s="4"/>
      <c r="G1" s="4"/>
      <c r="H1" s="4"/>
      <c r="I1" s="4"/>
      <c r="J1" s="4"/>
      <c r="K1" s="4"/>
      <c r="L1" s="4"/>
      <c r="M1" s="4"/>
      <c r="N1" s="4"/>
      <c r="O1" s="4"/>
      <c r="P1" s="4"/>
      <c r="Q1" s="4"/>
      <c r="R1" s="4"/>
      <c r="S1" s="4"/>
    </row>
    <row r="2" spans="2:23" s="1" customFormat="1" ht="15" customHeight="1" x14ac:dyDescent="0.15">
      <c r="B2" s="15"/>
      <c r="C2" s="16"/>
      <c r="D2" s="2"/>
      <c r="E2" s="13"/>
      <c r="F2" s="4"/>
      <c r="G2" s="4"/>
      <c r="H2" s="4"/>
      <c r="I2" s="4"/>
      <c r="J2" s="4"/>
      <c r="K2" s="4"/>
      <c r="L2" s="4"/>
      <c r="M2" s="4"/>
      <c r="N2" s="4"/>
      <c r="O2" s="4"/>
      <c r="P2" s="4"/>
      <c r="Q2" s="4"/>
      <c r="R2" s="4"/>
      <c r="S2" s="4"/>
    </row>
    <row r="3" spans="2:23" s="1" customFormat="1" ht="15" customHeight="1" x14ac:dyDescent="0.15">
      <c r="B3" s="15"/>
      <c r="C3" s="16"/>
      <c r="D3" s="2"/>
      <c r="E3" s="13"/>
      <c r="F3" s="4"/>
      <c r="G3" s="4"/>
      <c r="H3" s="4"/>
      <c r="I3" s="4"/>
      <c r="J3" s="4"/>
      <c r="K3" s="4"/>
      <c r="L3" s="4"/>
      <c r="M3" s="4"/>
      <c r="N3" s="4"/>
      <c r="O3" s="4"/>
      <c r="P3" s="4"/>
      <c r="Q3" s="4"/>
      <c r="R3" s="4"/>
      <c r="S3" s="4"/>
    </row>
    <row r="4" spans="2:23" s="1" customFormat="1" ht="15" customHeight="1" x14ac:dyDescent="0.15">
      <c r="B4" s="15"/>
      <c r="C4" s="16"/>
      <c r="D4" s="2"/>
      <c r="E4" s="13"/>
      <c r="F4" s="4"/>
      <c r="G4" s="4"/>
      <c r="H4" s="4"/>
      <c r="I4" s="4"/>
      <c r="J4" s="4"/>
      <c r="K4" s="4"/>
      <c r="L4" s="4"/>
      <c r="M4" s="4"/>
      <c r="N4" s="4"/>
      <c r="O4" s="4"/>
      <c r="P4" s="4"/>
      <c r="Q4" s="4"/>
      <c r="R4" s="4"/>
      <c r="S4" s="4"/>
    </row>
    <row r="5" spans="2:23" s="1" customFormat="1" ht="15" customHeight="1" x14ac:dyDescent="0.15">
      <c r="B5" s="15"/>
      <c r="C5" s="16"/>
      <c r="D5" s="2"/>
      <c r="E5" s="13"/>
      <c r="F5" s="4"/>
      <c r="G5" s="4"/>
      <c r="H5" s="4"/>
      <c r="I5" s="4"/>
      <c r="J5" s="4"/>
      <c r="K5" s="4"/>
      <c r="L5" s="4"/>
      <c r="M5" s="4"/>
      <c r="N5" s="4"/>
      <c r="O5" s="4"/>
      <c r="P5" s="4"/>
      <c r="Q5" s="4"/>
      <c r="R5" s="4"/>
      <c r="S5" s="4"/>
    </row>
    <row r="6" spans="2:23" s="1" customFormat="1" ht="15" customHeight="1" x14ac:dyDescent="0.15">
      <c r="B6" s="15"/>
      <c r="C6" s="16"/>
      <c r="D6" s="2"/>
      <c r="E6" s="13"/>
      <c r="F6" s="4"/>
      <c r="G6" s="4"/>
      <c r="H6" s="4"/>
      <c r="I6" s="4"/>
      <c r="J6" s="4"/>
      <c r="K6" s="4"/>
      <c r="L6" s="4"/>
      <c r="M6" s="4"/>
      <c r="N6" s="4"/>
      <c r="O6" s="4"/>
      <c r="P6" s="4"/>
      <c r="Q6" s="4"/>
      <c r="R6" s="4"/>
      <c r="S6" s="4"/>
    </row>
    <row r="7" spans="2:23" s="1" customFormat="1" ht="15" customHeight="1" x14ac:dyDescent="0.15">
      <c r="B7" s="15"/>
      <c r="C7" s="16"/>
      <c r="D7" s="2"/>
      <c r="E7" s="13"/>
      <c r="F7" s="4"/>
      <c r="G7" s="4"/>
      <c r="H7" s="4"/>
      <c r="I7" s="4"/>
      <c r="J7" s="4"/>
      <c r="K7" s="4"/>
      <c r="L7" s="4"/>
      <c r="M7" s="4"/>
      <c r="N7" s="4"/>
      <c r="O7" s="4"/>
      <c r="P7" s="4"/>
      <c r="Q7" s="4"/>
      <c r="R7" s="4"/>
      <c r="S7" s="4"/>
    </row>
    <row r="8" spans="2:23" s="1" customFormat="1" ht="15" hidden="1" customHeight="1" x14ac:dyDescent="0.15">
      <c r="B8" s="15"/>
      <c r="C8" s="16"/>
      <c r="D8" s="2"/>
      <c r="E8" s="13"/>
      <c r="F8" s="4"/>
      <c r="G8" s="4"/>
      <c r="H8" s="4"/>
      <c r="I8" s="4"/>
      <c r="J8" s="4"/>
      <c r="K8" s="4"/>
      <c r="L8" s="4"/>
      <c r="M8" s="4"/>
      <c r="N8" s="4"/>
      <c r="O8" s="4"/>
      <c r="P8" s="4"/>
      <c r="Q8" s="4"/>
      <c r="R8" s="4"/>
      <c r="S8" s="4"/>
    </row>
    <row r="9" spans="2:23" s="1" customFormat="1" ht="15" hidden="1" customHeight="1" x14ac:dyDescent="0.15">
      <c r="B9" s="15"/>
      <c r="C9" s="16"/>
      <c r="D9" s="2"/>
      <c r="E9" s="13"/>
      <c r="F9" s="4"/>
      <c r="G9" s="4"/>
      <c r="H9" s="4"/>
      <c r="I9" s="4"/>
      <c r="J9" s="4"/>
      <c r="K9" s="4"/>
      <c r="L9" s="4"/>
      <c r="M9" s="4"/>
      <c r="N9" s="4"/>
      <c r="O9" s="4"/>
      <c r="P9" s="4"/>
      <c r="Q9" s="4"/>
      <c r="R9" s="4"/>
      <c r="S9" s="4"/>
      <c r="V9" s="4"/>
      <c r="W9" s="4"/>
    </row>
    <row r="10" spans="2:23" s="1" customFormat="1" ht="15" hidden="1" customHeight="1" x14ac:dyDescent="0.15">
      <c r="B10" s="15"/>
      <c r="C10" s="16"/>
      <c r="D10" s="2"/>
      <c r="E10" s="13"/>
      <c r="F10" s="4"/>
      <c r="G10" s="4"/>
      <c r="H10" s="4"/>
      <c r="I10" s="4"/>
      <c r="J10" s="4"/>
      <c r="K10" s="4"/>
      <c r="L10" s="4"/>
      <c r="M10" s="4"/>
      <c r="N10" s="4"/>
      <c r="O10" s="4"/>
      <c r="P10" s="4"/>
      <c r="Q10" s="4"/>
      <c r="R10" s="4"/>
      <c r="S10" s="4"/>
      <c r="V10" s="3"/>
      <c r="W10" s="3"/>
    </row>
    <row r="11" spans="2:23" s="1" customFormat="1" ht="15" hidden="1" customHeight="1" x14ac:dyDescent="0.15">
      <c r="B11" s="15"/>
      <c r="C11" s="16"/>
      <c r="D11" s="2"/>
      <c r="E11" s="13"/>
      <c r="F11" s="4"/>
      <c r="G11" s="4"/>
      <c r="H11" s="4"/>
      <c r="I11" s="4"/>
      <c r="J11" s="4"/>
      <c r="K11" s="4"/>
      <c r="L11" s="4"/>
      <c r="M11" s="4"/>
      <c r="N11" s="4"/>
      <c r="O11" s="4"/>
      <c r="P11" s="4"/>
      <c r="Q11" s="4"/>
      <c r="R11" s="4"/>
      <c r="S11" s="4"/>
      <c r="V11" s="6"/>
    </row>
    <row r="12" spans="2:23" s="1" customFormat="1" ht="15" hidden="1" customHeight="1" x14ac:dyDescent="0.15">
      <c r="B12" s="15"/>
      <c r="C12" s="16"/>
      <c r="D12" s="2"/>
      <c r="E12" s="13"/>
      <c r="F12" s="4"/>
      <c r="G12" s="4"/>
      <c r="H12" s="4"/>
      <c r="I12" s="4"/>
      <c r="J12" s="4"/>
      <c r="K12" s="4"/>
      <c r="L12" s="4"/>
      <c r="M12" s="4"/>
      <c r="N12" s="4"/>
      <c r="O12" s="4"/>
      <c r="P12" s="4"/>
      <c r="Q12" s="4"/>
      <c r="R12" s="4"/>
      <c r="S12" s="4"/>
      <c r="V12" s="6"/>
    </row>
    <row r="13" spans="2:23" s="1" customFormat="1" ht="15" hidden="1" customHeight="1" x14ac:dyDescent="0.15">
      <c r="B13" s="15"/>
      <c r="C13" s="16"/>
      <c r="D13" s="2"/>
      <c r="E13" s="13"/>
      <c r="F13" s="4"/>
      <c r="G13" s="4"/>
      <c r="H13" s="4"/>
      <c r="I13" s="4"/>
      <c r="J13" s="4"/>
      <c r="K13" s="4"/>
      <c r="L13" s="4"/>
      <c r="M13" s="4"/>
      <c r="N13" s="4"/>
      <c r="O13" s="4"/>
      <c r="P13" s="4"/>
      <c r="Q13" s="4"/>
      <c r="R13" s="4"/>
      <c r="S13" s="4"/>
      <c r="V13" s="6"/>
    </row>
    <row r="14" spans="2:23" s="1" customFormat="1" ht="15" customHeight="1" x14ac:dyDescent="0.15">
      <c r="B14" s="15"/>
      <c r="C14" s="16"/>
      <c r="D14" s="2"/>
      <c r="E14" s="13"/>
      <c r="F14" s="4"/>
      <c r="G14" s="4"/>
      <c r="H14" s="4"/>
      <c r="I14" s="4"/>
      <c r="J14" s="4"/>
      <c r="K14" s="4"/>
      <c r="L14" s="4"/>
      <c r="M14" s="4"/>
      <c r="N14" s="4"/>
      <c r="O14" s="4"/>
      <c r="P14" s="4"/>
      <c r="Q14" s="4"/>
      <c r="R14" s="4"/>
      <c r="S14" s="4"/>
    </row>
    <row r="15" spans="2:23" s="1" customFormat="1" ht="15" customHeight="1" x14ac:dyDescent="0.15">
      <c r="B15" s="15"/>
      <c r="C15" s="16"/>
      <c r="D15" s="2"/>
      <c r="E15" s="13"/>
      <c r="F15" s="4"/>
      <c r="G15" s="4"/>
      <c r="H15" s="4"/>
      <c r="I15" s="4"/>
      <c r="J15" s="4"/>
      <c r="K15" s="4"/>
      <c r="L15" s="4"/>
      <c r="M15" s="4"/>
      <c r="N15" s="4"/>
      <c r="O15" s="4"/>
      <c r="P15" s="4"/>
      <c r="Q15" s="4"/>
      <c r="R15" s="4"/>
      <c r="S15" s="4"/>
    </row>
    <row r="16" spans="2:23" s="1" customFormat="1" ht="15" customHeight="1" x14ac:dyDescent="0.15">
      <c r="B16" s="15"/>
      <c r="C16" s="16"/>
      <c r="D16" s="2"/>
      <c r="E16" s="13"/>
      <c r="F16" s="4"/>
      <c r="G16" s="4"/>
      <c r="H16" s="4"/>
      <c r="I16" s="4"/>
      <c r="J16" s="4"/>
      <c r="K16" s="4"/>
      <c r="L16" s="4"/>
      <c r="M16" s="4"/>
      <c r="N16" s="4"/>
      <c r="O16" s="4"/>
      <c r="P16" s="4"/>
      <c r="Q16" s="4"/>
      <c r="R16" s="4"/>
      <c r="S16" s="4"/>
    </row>
    <row r="17" spans="2:23" s="1" customFormat="1" ht="15" customHeight="1" x14ac:dyDescent="0.15">
      <c r="B17" s="15"/>
      <c r="C17" s="16"/>
      <c r="D17" s="2"/>
      <c r="E17" s="13"/>
      <c r="F17" s="4"/>
      <c r="G17" s="4"/>
      <c r="H17" s="4"/>
      <c r="I17" s="4"/>
      <c r="J17" s="4"/>
      <c r="K17" s="4"/>
      <c r="L17" s="4"/>
      <c r="M17" s="4"/>
      <c r="N17" s="4"/>
      <c r="O17" s="4"/>
      <c r="P17" s="4"/>
      <c r="Q17" s="4"/>
      <c r="R17" s="4"/>
      <c r="S17" s="4"/>
    </row>
    <row r="18" spans="2:23" s="1" customFormat="1" ht="15" customHeight="1" x14ac:dyDescent="0.15">
      <c r="B18" s="15"/>
      <c r="C18" s="16"/>
      <c r="D18" s="2"/>
      <c r="E18" s="13"/>
      <c r="F18" s="4"/>
      <c r="G18" s="4"/>
      <c r="H18" s="4"/>
      <c r="I18" s="4"/>
      <c r="J18" s="4"/>
      <c r="K18" s="4"/>
      <c r="L18" s="4"/>
      <c r="M18" s="4"/>
      <c r="N18" s="4"/>
      <c r="O18" s="4"/>
      <c r="P18" s="4"/>
      <c r="Q18" s="4"/>
      <c r="R18" s="4"/>
      <c r="S18" s="4"/>
    </row>
    <row r="19" spans="2:23" s="1" customFormat="1" ht="15" customHeight="1" x14ac:dyDescent="0.15">
      <c r="B19" s="15"/>
      <c r="C19" s="16"/>
      <c r="D19" s="2"/>
      <c r="E19" s="13"/>
      <c r="F19" s="4"/>
      <c r="G19" s="4"/>
      <c r="H19" s="4"/>
      <c r="I19" s="4"/>
      <c r="J19" s="4"/>
      <c r="K19" s="4"/>
      <c r="L19" s="4"/>
      <c r="M19" s="4"/>
      <c r="N19" s="4"/>
      <c r="O19" s="4"/>
      <c r="P19" s="4"/>
      <c r="Q19" s="4"/>
      <c r="R19" s="4"/>
      <c r="S19" s="4"/>
    </row>
    <row r="20" spans="2:23" s="1" customFormat="1" ht="15" customHeight="1" x14ac:dyDescent="0.15">
      <c r="B20" s="15"/>
      <c r="C20" s="16"/>
      <c r="D20" s="2"/>
      <c r="E20" s="13"/>
      <c r="F20" s="4"/>
      <c r="G20" s="4"/>
      <c r="H20" s="4"/>
      <c r="I20" s="4"/>
      <c r="J20" s="4"/>
      <c r="K20" s="4"/>
      <c r="L20" s="4"/>
      <c r="M20" s="4"/>
      <c r="N20" s="4"/>
      <c r="O20" s="4"/>
      <c r="P20" s="4"/>
      <c r="Q20" s="4"/>
      <c r="R20" s="4"/>
      <c r="S20" s="4"/>
    </row>
    <row r="21" spans="2:23" s="1" customFormat="1" ht="15" customHeight="1" x14ac:dyDescent="0.15">
      <c r="B21" s="15"/>
      <c r="C21" s="16"/>
      <c r="D21" s="2"/>
      <c r="E21" s="13"/>
      <c r="F21" s="4"/>
      <c r="G21" s="4"/>
      <c r="H21" s="4"/>
      <c r="I21" s="4"/>
      <c r="J21" s="4"/>
      <c r="K21" s="4"/>
      <c r="L21" s="4"/>
      <c r="M21" s="4"/>
      <c r="N21" s="4"/>
      <c r="O21" s="4"/>
      <c r="P21" s="4"/>
      <c r="Q21" s="4"/>
      <c r="R21" s="4"/>
      <c r="S21" s="4"/>
    </row>
    <row r="22" spans="2:23" s="1" customFormat="1" ht="15" customHeight="1" x14ac:dyDescent="0.15">
      <c r="B22" s="15"/>
      <c r="C22" s="16"/>
      <c r="D22" s="2"/>
      <c r="E22" s="13"/>
      <c r="F22" s="4"/>
      <c r="G22" s="4"/>
      <c r="H22" s="4"/>
      <c r="I22" s="4"/>
      <c r="J22" s="4"/>
      <c r="K22" s="4"/>
      <c r="L22" s="4"/>
      <c r="M22" s="4"/>
      <c r="N22" s="4"/>
      <c r="O22" s="4"/>
      <c r="P22" s="4"/>
      <c r="Q22" s="4"/>
      <c r="R22" s="4"/>
      <c r="S22" s="4"/>
    </row>
    <row r="23" spans="2:23" s="1" customFormat="1" ht="15" customHeight="1" x14ac:dyDescent="0.15">
      <c r="B23" s="15"/>
      <c r="C23" s="16"/>
      <c r="D23" s="2"/>
      <c r="E23" s="13"/>
      <c r="F23" s="4"/>
      <c r="G23" s="4"/>
      <c r="H23" s="4"/>
      <c r="I23" s="4"/>
      <c r="J23" s="4"/>
      <c r="K23" s="4"/>
      <c r="L23" s="4"/>
      <c r="M23" s="4"/>
      <c r="N23" s="4"/>
      <c r="O23" s="4"/>
      <c r="P23" s="4"/>
      <c r="Q23" s="4"/>
      <c r="R23" s="4"/>
      <c r="S23" s="4"/>
    </row>
    <row r="24" spans="2:23" s="1" customFormat="1" ht="15" customHeight="1" x14ac:dyDescent="0.15">
      <c r="B24" s="15"/>
      <c r="C24" s="16"/>
      <c r="D24" s="2"/>
      <c r="E24" s="13"/>
      <c r="F24" s="4"/>
      <c r="G24" s="4"/>
      <c r="H24" s="4"/>
      <c r="I24" s="4"/>
      <c r="J24" s="4"/>
      <c r="K24" s="4"/>
      <c r="L24" s="4"/>
      <c r="M24" s="4"/>
      <c r="N24" s="4"/>
      <c r="O24" s="4"/>
      <c r="P24" s="4"/>
      <c r="Q24" s="4"/>
      <c r="R24" s="4"/>
      <c r="S24" s="4"/>
    </row>
    <row r="25" spans="2:23" s="1" customFormat="1" ht="15" customHeight="1" x14ac:dyDescent="0.15">
      <c r="B25" s="15"/>
      <c r="C25" s="16"/>
      <c r="D25" s="2"/>
      <c r="E25" s="13"/>
      <c r="F25" s="4"/>
      <c r="G25" s="4"/>
      <c r="H25" s="4"/>
      <c r="I25" s="4"/>
      <c r="J25" s="4"/>
      <c r="K25" s="4"/>
      <c r="L25" s="4"/>
      <c r="M25" s="4"/>
      <c r="N25" s="4"/>
      <c r="O25" s="4"/>
      <c r="P25" s="4"/>
      <c r="Q25" s="4"/>
      <c r="R25" s="4"/>
      <c r="S25" s="4"/>
    </row>
    <row r="26" spans="2:23" s="1" customFormat="1" ht="15" customHeight="1" x14ac:dyDescent="0.15">
      <c r="B26" s="15"/>
      <c r="C26" s="16"/>
      <c r="D26" s="2"/>
      <c r="E26" s="13"/>
      <c r="F26" s="4"/>
      <c r="G26" s="4"/>
      <c r="H26" s="4"/>
      <c r="I26" s="4"/>
      <c r="J26" s="4"/>
      <c r="K26" s="4"/>
      <c r="L26" s="4"/>
      <c r="M26" s="4"/>
      <c r="N26" s="4"/>
      <c r="O26" s="4"/>
      <c r="P26" s="4"/>
      <c r="Q26" s="4"/>
      <c r="R26" s="4"/>
      <c r="S26" s="4"/>
    </row>
    <row r="27" spans="2:23" s="1" customFormat="1" ht="15" customHeight="1" x14ac:dyDescent="0.15">
      <c r="B27" s="20"/>
      <c r="C27" s="20"/>
      <c r="D27" s="45"/>
      <c r="E27" s="34"/>
      <c r="F27" s="10"/>
      <c r="G27" s="10"/>
      <c r="H27" s="10"/>
      <c r="I27" s="10"/>
      <c r="J27" s="10"/>
      <c r="K27" s="10"/>
      <c r="L27" s="10"/>
      <c r="M27" s="10"/>
      <c r="N27" s="10"/>
      <c r="O27" s="10"/>
      <c r="P27" s="10"/>
      <c r="Q27" s="10"/>
      <c r="R27" s="10"/>
      <c r="S27" s="10"/>
    </row>
    <row r="28" spans="2:23" s="4" customFormat="1" ht="129.94999999999999" customHeight="1" x14ac:dyDescent="0.15">
      <c r="B28" s="20"/>
      <c r="C28" s="20"/>
      <c r="D28" s="45"/>
      <c r="E28" s="21"/>
      <c r="F28" s="22" t="s">
        <v>109</v>
      </c>
      <c r="G28" s="23" t="s">
        <v>110</v>
      </c>
      <c r="H28" s="23" t="s">
        <v>111</v>
      </c>
      <c r="I28" s="23" t="s">
        <v>112</v>
      </c>
      <c r="J28" s="23" t="s">
        <v>113</v>
      </c>
      <c r="K28" s="23" t="s">
        <v>114</v>
      </c>
      <c r="L28" s="23" t="s">
        <v>115</v>
      </c>
      <c r="M28" s="23" t="s">
        <v>116</v>
      </c>
      <c r="N28" s="23" t="s">
        <v>117</v>
      </c>
      <c r="O28" s="23" t="s">
        <v>118</v>
      </c>
      <c r="P28" s="23" t="s">
        <v>119</v>
      </c>
      <c r="Q28" s="23" t="s">
        <v>120</v>
      </c>
      <c r="R28" s="23" t="s">
        <v>121</v>
      </c>
      <c r="S28" s="24" t="s">
        <v>245</v>
      </c>
      <c r="T28" s="17"/>
      <c r="U28" s="17"/>
      <c r="V28" s="1"/>
      <c r="W28" s="1"/>
    </row>
    <row r="29" spans="2:23" s="3" customFormat="1" ht="20.100000000000001" customHeight="1" x14ac:dyDescent="0.15">
      <c r="B29" s="20"/>
      <c r="C29" s="20"/>
      <c r="D29" s="45"/>
      <c r="E29" s="11" t="s">
        <v>0</v>
      </c>
      <c r="F29" s="25"/>
      <c r="G29" s="26"/>
      <c r="H29" s="26"/>
      <c r="I29" s="26"/>
      <c r="J29" s="26"/>
      <c r="K29" s="26"/>
      <c r="L29" s="26"/>
      <c r="M29" s="26"/>
      <c r="N29" s="26"/>
      <c r="O29" s="26"/>
      <c r="P29" s="26"/>
      <c r="Q29" s="26"/>
      <c r="R29" s="26"/>
      <c r="S29" s="27"/>
      <c r="V29" s="1"/>
      <c r="W29" s="1"/>
    </row>
    <row r="30" spans="2:23" s="1" customFormat="1" ht="22.5" customHeight="1" x14ac:dyDescent="0.15">
      <c r="B30" s="386" t="s">
        <v>2</v>
      </c>
      <c r="C30" s="387"/>
      <c r="D30" s="387"/>
      <c r="E30" s="38">
        <v>177</v>
      </c>
      <c r="F30" s="35">
        <v>29.943502824858758</v>
      </c>
      <c r="G30" s="32">
        <v>48.022598870056498</v>
      </c>
      <c r="H30" s="32">
        <v>31.073446327683619</v>
      </c>
      <c r="I30" s="32">
        <v>4.5197740112994351</v>
      </c>
      <c r="J30" s="32">
        <v>7.9096045197740121</v>
      </c>
      <c r="K30" s="32">
        <v>11.299435028248588</v>
      </c>
      <c r="L30" s="32">
        <v>18.64406779661017</v>
      </c>
      <c r="M30" s="32">
        <v>2.8248587570621471</v>
      </c>
      <c r="N30" s="32">
        <v>16.949152542372879</v>
      </c>
      <c r="O30" s="32">
        <v>7.9096045197740121</v>
      </c>
      <c r="P30" s="32">
        <v>26.55367231638418</v>
      </c>
      <c r="Q30" s="32">
        <v>37.288135593220339</v>
      </c>
      <c r="R30" s="32">
        <v>2.8248587570621471</v>
      </c>
      <c r="S30" s="33">
        <v>1.6949152542372881</v>
      </c>
      <c r="T30" s="16"/>
      <c r="U30" s="16"/>
    </row>
    <row r="31" spans="2:23" s="1" customFormat="1" ht="22.5" customHeight="1" x14ac:dyDescent="0.15">
      <c r="B31" s="388" t="s">
        <v>3</v>
      </c>
      <c r="C31" s="42" t="s">
        <v>375</v>
      </c>
      <c r="D31" s="43"/>
      <c r="E31" s="39">
        <v>65</v>
      </c>
      <c r="F31" s="36">
        <v>27.692307692307693</v>
      </c>
      <c r="G31" s="28">
        <v>43.07692307692308</v>
      </c>
      <c r="H31" s="67">
        <v>16.923076923076923</v>
      </c>
      <c r="I31" s="28">
        <v>7.6923076923076925</v>
      </c>
      <c r="J31" s="28">
        <v>4.6153846153846159</v>
      </c>
      <c r="K31" s="28">
        <v>13.846153846153847</v>
      </c>
      <c r="L31" s="28">
        <v>21.53846153846154</v>
      </c>
      <c r="M31" s="28">
        <v>0</v>
      </c>
      <c r="N31" s="28">
        <v>15.384615384615385</v>
      </c>
      <c r="O31" s="28">
        <v>3.0769230769230771</v>
      </c>
      <c r="P31" s="56">
        <v>40</v>
      </c>
      <c r="Q31" s="107">
        <v>27.692307692307693</v>
      </c>
      <c r="R31" s="28">
        <v>3.0769230769230771</v>
      </c>
      <c r="S31" s="29">
        <v>0</v>
      </c>
      <c r="T31" s="16"/>
      <c r="U31" s="16"/>
    </row>
    <row r="32" spans="2:23" s="1" customFormat="1" ht="22.5" customHeight="1" x14ac:dyDescent="0.15">
      <c r="B32" s="389"/>
      <c r="C32" s="41" t="s">
        <v>379</v>
      </c>
      <c r="D32" s="44"/>
      <c r="E32" s="40">
        <v>112</v>
      </c>
      <c r="F32" s="37">
        <v>31.25</v>
      </c>
      <c r="G32" s="30">
        <v>50.892857142857139</v>
      </c>
      <c r="H32" s="54">
        <v>39.285714285714285</v>
      </c>
      <c r="I32" s="30">
        <v>2.6785714285714284</v>
      </c>
      <c r="J32" s="30">
        <v>9.8214285714285712</v>
      </c>
      <c r="K32" s="30">
        <v>9.8214285714285712</v>
      </c>
      <c r="L32" s="30">
        <v>16.964285714285715</v>
      </c>
      <c r="M32" s="30">
        <v>4.4642857142857144</v>
      </c>
      <c r="N32" s="30">
        <v>17.857142857142858</v>
      </c>
      <c r="O32" s="30">
        <v>10.714285714285714</v>
      </c>
      <c r="P32" s="60">
        <v>18.75</v>
      </c>
      <c r="Q32" s="106">
        <v>42.857142857142854</v>
      </c>
      <c r="R32" s="30">
        <v>2.6785714285714284</v>
      </c>
      <c r="S32" s="31">
        <v>2.6785714285714284</v>
      </c>
      <c r="T32" s="16"/>
      <c r="U32" s="16"/>
    </row>
    <row r="34" spans="3:37" x14ac:dyDescent="0.15">
      <c r="D34" s="130" t="str">
        <f>F28</f>
        <v>やりたい仕事ができているから</v>
      </c>
      <c r="E34" s="130" t="str">
        <f t="shared" ref="E34:Q34" si="0">G28</f>
        <v>仕事にやりがいが持てているから</v>
      </c>
      <c r="F34" s="130" t="str">
        <f t="shared" si="0"/>
        <v>責任のある仕事ができているから</v>
      </c>
      <c r="G34" s="130" t="str">
        <f t="shared" si="0"/>
        <v>仕事の責任が軽くなったから</v>
      </c>
      <c r="H34" s="130" t="str">
        <f t="shared" si="0"/>
        <v>上司に期待されているから</v>
      </c>
      <c r="I34" s="130" t="str">
        <f t="shared" si="0"/>
        <v>目標が達成できているから</v>
      </c>
      <c r="J34" s="130" t="str">
        <f t="shared" si="0"/>
        <v>処遇に不満がないから</v>
      </c>
      <c r="K34" s="130" t="str">
        <f t="shared" si="0"/>
        <v>昇進の可能性があるから</v>
      </c>
      <c r="L34" s="130" t="str">
        <f t="shared" si="0"/>
        <v>体調がよいから</v>
      </c>
      <c r="M34" s="130" t="str">
        <f t="shared" si="0"/>
        <v>将来に不安がないから</v>
      </c>
      <c r="N34" s="130" t="str">
        <f t="shared" si="0"/>
        <v>仕事の量が適正だから</v>
      </c>
      <c r="O34" s="130" t="str">
        <f t="shared" si="0"/>
        <v>人間関係が良好だから</v>
      </c>
      <c r="P34" s="130" t="str">
        <f t="shared" si="0"/>
        <v>教育訓練の機会があるから</v>
      </c>
      <c r="Q34" s="130" t="str">
        <f t="shared" si="0"/>
        <v>その他</v>
      </c>
      <c r="R34" s="130"/>
    </row>
    <row r="35" spans="3:37" x14ac:dyDescent="0.15">
      <c r="C35" t="str">
        <f>"男性総合職(n=" &amp; E31 &amp; ")"</f>
        <v>男性総合職(n=65)</v>
      </c>
      <c r="D35" s="131">
        <f>F31</f>
        <v>27.692307692307693</v>
      </c>
      <c r="E35" s="131">
        <f t="shared" ref="E35:Q35" si="1">G31</f>
        <v>43.07692307692308</v>
      </c>
      <c r="F35" s="131">
        <f t="shared" si="1"/>
        <v>16.923076923076923</v>
      </c>
      <c r="G35" s="131">
        <f t="shared" si="1"/>
        <v>7.6923076923076925</v>
      </c>
      <c r="H35" s="131">
        <f t="shared" si="1"/>
        <v>4.6153846153846159</v>
      </c>
      <c r="I35" s="131">
        <f t="shared" si="1"/>
        <v>13.846153846153847</v>
      </c>
      <c r="J35" s="131">
        <f t="shared" si="1"/>
        <v>21.53846153846154</v>
      </c>
      <c r="K35" s="131">
        <f t="shared" si="1"/>
        <v>0</v>
      </c>
      <c r="L35" s="131">
        <f t="shared" si="1"/>
        <v>15.384615384615385</v>
      </c>
      <c r="M35" s="131">
        <f t="shared" si="1"/>
        <v>3.0769230769230771</v>
      </c>
      <c r="N35" s="131">
        <f t="shared" si="1"/>
        <v>40</v>
      </c>
      <c r="O35" s="131">
        <f t="shared" si="1"/>
        <v>27.692307692307693</v>
      </c>
      <c r="P35" s="131">
        <f t="shared" si="1"/>
        <v>3.0769230769230771</v>
      </c>
      <c r="Q35" s="131">
        <f t="shared" si="1"/>
        <v>0</v>
      </c>
      <c r="R35" s="131"/>
    </row>
    <row r="36" spans="3:37" x14ac:dyDescent="0.15">
      <c r="C36" t="str">
        <f>"女性総合職(n=" &amp; E32 &amp; ")"</f>
        <v>女性総合職(n=112)</v>
      </c>
      <c r="D36" s="131">
        <f>F32</f>
        <v>31.25</v>
      </c>
      <c r="E36" s="131">
        <f t="shared" ref="E36:Q36" si="2">G32</f>
        <v>50.892857142857139</v>
      </c>
      <c r="F36" s="131">
        <f t="shared" si="2"/>
        <v>39.285714285714285</v>
      </c>
      <c r="G36" s="131">
        <f t="shared" si="2"/>
        <v>2.6785714285714284</v>
      </c>
      <c r="H36" s="131">
        <f t="shared" si="2"/>
        <v>9.8214285714285712</v>
      </c>
      <c r="I36" s="131">
        <f t="shared" si="2"/>
        <v>9.8214285714285712</v>
      </c>
      <c r="J36" s="131">
        <f t="shared" si="2"/>
        <v>16.964285714285715</v>
      </c>
      <c r="K36" s="131">
        <f t="shared" si="2"/>
        <v>4.4642857142857144</v>
      </c>
      <c r="L36" s="131">
        <f t="shared" si="2"/>
        <v>17.857142857142858</v>
      </c>
      <c r="M36" s="131">
        <f t="shared" si="2"/>
        <v>10.714285714285714</v>
      </c>
      <c r="N36" s="131">
        <f t="shared" si="2"/>
        <v>18.75</v>
      </c>
      <c r="O36" s="131">
        <f t="shared" si="2"/>
        <v>42.857142857142854</v>
      </c>
      <c r="P36" s="131">
        <f t="shared" si="2"/>
        <v>2.6785714285714284</v>
      </c>
      <c r="Q36" s="131">
        <f t="shared" si="2"/>
        <v>2.6785714285714284</v>
      </c>
      <c r="R36" s="131"/>
    </row>
    <row r="39" spans="3:37" x14ac:dyDescent="0.15">
      <c r="W39" t="s">
        <v>266</v>
      </c>
    </row>
    <row r="41" spans="3:37" ht="56.25" customHeight="1" x14ac:dyDescent="0.15">
      <c r="W41" s="166"/>
      <c r="X41" s="167" t="s">
        <v>109</v>
      </c>
      <c r="Y41" s="167" t="s">
        <v>110</v>
      </c>
      <c r="Z41" s="167" t="s">
        <v>111</v>
      </c>
      <c r="AA41" s="167" t="s">
        <v>112</v>
      </c>
      <c r="AB41" s="167" t="s">
        <v>113</v>
      </c>
      <c r="AC41" s="167" t="s">
        <v>114</v>
      </c>
      <c r="AD41" s="167" t="s">
        <v>115</v>
      </c>
      <c r="AE41" s="167" t="s">
        <v>116</v>
      </c>
      <c r="AF41" s="167" t="s">
        <v>117</v>
      </c>
      <c r="AG41" s="167" t="s">
        <v>118</v>
      </c>
      <c r="AH41" s="167" t="s">
        <v>119</v>
      </c>
      <c r="AI41" s="167" t="s">
        <v>120</v>
      </c>
      <c r="AJ41" s="167" t="s">
        <v>121</v>
      </c>
      <c r="AK41" s="167" t="s">
        <v>5</v>
      </c>
    </row>
    <row r="42" spans="3:37" ht="38.25" customHeight="1" x14ac:dyDescent="0.15">
      <c r="W42" s="168" t="s">
        <v>257</v>
      </c>
      <c r="X42" s="169">
        <v>27.692307692307693</v>
      </c>
      <c r="Y42" s="169">
        <v>43.07692307692308</v>
      </c>
      <c r="Z42" s="169">
        <v>16.923076923076923</v>
      </c>
      <c r="AA42" s="169">
        <v>7.6923076923076925</v>
      </c>
      <c r="AB42" s="169">
        <v>4.6153846153846159</v>
      </c>
      <c r="AC42" s="169">
        <v>13.846153846153847</v>
      </c>
      <c r="AD42" s="169">
        <v>21.53846153846154</v>
      </c>
      <c r="AE42" s="169">
        <v>0</v>
      </c>
      <c r="AF42" s="169">
        <v>15.384615384615385</v>
      </c>
      <c r="AG42" s="169">
        <v>3.0769230769230771</v>
      </c>
      <c r="AH42" s="169">
        <v>40</v>
      </c>
      <c r="AI42" s="169">
        <v>27.692307692307693</v>
      </c>
      <c r="AJ42" s="169">
        <v>3.0769230769230771</v>
      </c>
      <c r="AK42" s="169">
        <v>0</v>
      </c>
    </row>
    <row r="43" spans="3:37" ht="38.25" customHeight="1" x14ac:dyDescent="0.15">
      <c r="W43" s="168" t="s">
        <v>258</v>
      </c>
      <c r="X43" s="169">
        <v>31.25</v>
      </c>
      <c r="Y43" s="169">
        <v>50.892857142857139</v>
      </c>
      <c r="Z43" s="169">
        <v>39.285714285714285</v>
      </c>
      <c r="AA43" s="169">
        <v>2.6785714285714284</v>
      </c>
      <c r="AB43" s="169">
        <v>9.8214285714285712</v>
      </c>
      <c r="AC43" s="169">
        <v>9.8214285714285712</v>
      </c>
      <c r="AD43" s="169">
        <v>16.964285714285715</v>
      </c>
      <c r="AE43" s="169">
        <v>4.4642857142857144</v>
      </c>
      <c r="AF43" s="169">
        <v>17.857142857142858</v>
      </c>
      <c r="AG43" s="169">
        <v>10.714285714285714</v>
      </c>
      <c r="AH43" s="169">
        <v>18.75</v>
      </c>
      <c r="AI43" s="169">
        <v>42.857142857142854</v>
      </c>
      <c r="AJ43" s="169">
        <v>2.6785714285714284</v>
      </c>
      <c r="AK43" s="169">
        <v>2.6785714285714284</v>
      </c>
    </row>
    <row r="47" spans="3:37" x14ac:dyDescent="0.15">
      <c r="W47" t="s">
        <v>267</v>
      </c>
    </row>
    <row r="48" spans="3:37" ht="112.5" x14ac:dyDescent="0.15">
      <c r="W48" s="166"/>
      <c r="X48" s="167" t="s">
        <v>122</v>
      </c>
      <c r="Y48" s="167" t="s">
        <v>123</v>
      </c>
      <c r="Z48" s="167" t="s">
        <v>124</v>
      </c>
      <c r="AA48" s="167" t="s">
        <v>125</v>
      </c>
      <c r="AB48" s="167" t="s">
        <v>126</v>
      </c>
      <c r="AC48" s="167" t="s">
        <v>127</v>
      </c>
      <c r="AD48" s="167" t="s">
        <v>128</v>
      </c>
      <c r="AE48" s="167" t="s">
        <v>129</v>
      </c>
      <c r="AF48" s="167" t="s">
        <v>130</v>
      </c>
      <c r="AG48" s="167" t="s">
        <v>131</v>
      </c>
      <c r="AH48" s="167" t="s">
        <v>132</v>
      </c>
      <c r="AI48" s="167" t="s">
        <v>133</v>
      </c>
      <c r="AJ48" s="167" t="s">
        <v>134</v>
      </c>
      <c r="AK48" s="167" t="s">
        <v>270</v>
      </c>
    </row>
    <row r="49" spans="23:37" ht="36" x14ac:dyDescent="0.15">
      <c r="W49" s="168" t="s">
        <v>268</v>
      </c>
      <c r="X49" s="169">
        <v>23.976608187134502</v>
      </c>
      <c r="Y49" s="169">
        <v>45.614035087719294</v>
      </c>
      <c r="Z49" s="169">
        <v>6.4327485380116958</v>
      </c>
      <c r="AA49" s="169">
        <v>8.1871345029239766</v>
      </c>
      <c r="AB49" s="169">
        <v>12.280701754385964</v>
      </c>
      <c r="AC49" s="169">
        <v>9.3567251461988299</v>
      </c>
      <c r="AD49" s="169">
        <v>35.672514619883039</v>
      </c>
      <c r="AE49" s="169">
        <v>28.07017543859649</v>
      </c>
      <c r="AF49" s="169">
        <v>15.789473684210526</v>
      </c>
      <c r="AG49" s="169">
        <v>26.900584795321635</v>
      </c>
      <c r="AH49" s="169">
        <v>15.789473684210526</v>
      </c>
      <c r="AI49" s="169">
        <v>13.450292397660817</v>
      </c>
      <c r="AJ49" s="169">
        <v>2.3391812865497075</v>
      </c>
      <c r="AK49" s="169">
        <v>6.4327485380116958</v>
      </c>
    </row>
    <row r="50" spans="23:37" ht="36" x14ac:dyDescent="0.15">
      <c r="W50" s="168" t="s">
        <v>269</v>
      </c>
      <c r="X50" s="169">
        <v>19.727891156462583</v>
      </c>
      <c r="Y50" s="169">
        <v>31.972789115646261</v>
      </c>
      <c r="Z50" s="169">
        <v>7.4829931972789119</v>
      </c>
      <c r="AA50" s="169">
        <v>15.646258503401361</v>
      </c>
      <c r="AB50" s="169">
        <v>9.5238095238095237</v>
      </c>
      <c r="AC50" s="169">
        <v>21.768707482993197</v>
      </c>
      <c r="AD50" s="169">
        <v>34.693877551020407</v>
      </c>
      <c r="AE50" s="169">
        <v>19.727891156462583</v>
      </c>
      <c r="AF50" s="169">
        <v>18.367346938775512</v>
      </c>
      <c r="AG50" s="169">
        <v>23.129251700680271</v>
      </c>
      <c r="AH50" s="169">
        <v>24.489795918367346</v>
      </c>
      <c r="AI50" s="169">
        <v>20.408163265306122</v>
      </c>
      <c r="AJ50" s="169">
        <v>7.4829931972789119</v>
      </c>
      <c r="AK50" s="169">
        <v>4.7619047619047619</v>
      </c>
    </row>
  </sheetData>
  <mergeCells count="2">
    <mergeCell ref="B30:D30"/>
    <mergeCell ref="B31:B32"/>
  </mergeCells>
  <phoneticPr fontId="7"/>
  <conditionalFormatting sqref="C31:C32 F28:S28">
    <cfRule type="cellIs" dxfId="63" priority="4" stopIfTrue="1" operator="equal">
      <formula>"."</formula>
    </cfRule>
  </conditionalFormatting>
  <conditionalFormatting sqref="T28">
    <cfRule type="cellIs" dxfId="62" priority="3" stopIfTrue="1" operator="equal">
      <formula>"."</formula>
    </cfRule>
  </conditionalFormatting>
  <conditionalFormatting sqref="U28">
    <cfRule type="cellIs" dxfId="61" priority="2"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AK38"/>
  <sheetViews>
    <sheetView showGridLines="0" topLeftCell="A29" zoomScale="80" workbookViewId="0">
      <selection activeCell="C32" sqref="C32"/>
    </sheetView>
  </sheetViews>
  <sheetFormatPr defaultColWidth="5.25" defaultRowHeight="13.5" x14ac:dyDescent="0.15"/>
  <cols>
    <col min="1" max="2" width="7" customWidth="1"/>
    <col min="3" max="3" width="25.625" customWidth="1"/>
    <col min="4" max="4" width="4.625" customWidth="1"/>
    <col min="5" max="5" width="5.375" customWidth="1"/>
    <col min="6" max="19" width="6.75" customWidth="1"/>
    <col min="20" max="21" width="5.25" customWidth="1"/>
    <col min="22" max="22" width="3.375" customWidth="1"/>
    <col min="23" max="23" width="7.5" customWidth="1"/>
    <col min="24" max="37" width="8.125" customWidth="1"/>
  </cols>
  <sheetData>
    <row r="1" spans="2:23" s="1" customFormat="1" ht="21.75" customHeight="1" x14ac:dyDescent="0.15">
      <c r="B1" s="15"/>
      <c r="C1" s="16"/>
      <c r="D1" s="2"/>
      <c r="E1" s="13"/>
      <c r="F1" s="4"/>
      <c r="G1" s="4"/>
      <c r="H1" s="4"/>
      <c r="I1" s="4"/>
      <c r="J1" s="4"/>
      <c r="K1" s="4"/>
      <c r="L1" s="4"/>
      <c r="M1" s="4"/>
      <c r="N1" s="4"/>
      <c r="O1" s="4"/>
      <c r="P1" s="4"/>
      <c r="Q1" s="4"/>
      <c r="R1" s="4"/>
      <c r="S1" s="4"/>
    </row>
    <row r="2" spans="2:23" s="1" customFormat="1" ht="15" customHeight="1" x14ac:dyDescent="0.15">
      <c r="B2" s="15"/>
      <c r="C2" s="16"/>
      <c r="D2" s="2"/>
      <c r="E2" s="13"/>
      <c r="F2" s="4"/>
      <c r="G2" s="4"/>
      <c r="H2" s="4"/>
      <c r="I2" s="4"/>
      <c r="J2" s="4"/>
      <c r="K2" s="4"/>
      <c r="L2" s="4"/>
      <c r="M2" s="4"/>
      <c r="N2" s="4"/>
      <c r="O2" s="4"/>
      <c r="P2" s="4"/>
      <c r="Q2" s="4"/>
      <c r="R2" s="4"/>
      <c r="S2" s="4"/>
    </row>
    <row r="3" spans="2:23" s="1" customFormat="1" ht="15" customHeight="1" x14ac:dyDescent="0.15">
      <c r="B3" s="15"/>
      <c r="C3" s="16"/>
      <c r="D3" s="2"/>
      <c r="E3" s="13"/>
      <c r="F3" s="4"/>
      <c r="G3" s="4"/>
      <c r="H3" s="4"/>
      <c r="I3" s="4"/>
      <c r="J3" s="4"/>
      <c r="K3" s="4"/>
      <c r="L3" s="4"/>
      <c r="M3" s="4"/>
      <c r="N3" s="4"/>
      <c r="O3" s="4"/>
      <c r="P3" s="4"/>
      <c r="Q3" s="4"/>
      <c r="R3" s="4"/>
      <c r="S3" s="4"/>
    </row>
    <row r="4" spans="2:23" s="1" customFormat="1" ht="15" customHeight="1" x14ac:dyDescent="0.15">
      <c r="B4" s="15"/>
      <c r="C4" s="16"/>
      <c r="D4" s="2"/>
      <c r="E4" s="13"/>
      <c r="F4" s="4"/>
      <c r="G4" s="4"/>
      <c r="H4" s="4"/>
      <c r="I4" s="4"/>
      <c r="J4" s="4"/>
      <c r="K4" s="4"/>
      <c r="L4" s="4"/>
      <c r="M4" s="4"/>
      <c r="N4" s="4"/>
      <c r="O4" s="4"/>
      <c r="P4" s="4"/>
      <c r="Q4" s="4"/>
      <c r="R4" s="4"/>
      <c r="S4" s="4"/>
    </row>
    <row r="5" spans="2:23" s="1" customFormat="1" ht="15" customHeight="1" x14ac:dyDescent="0.15">
      <c r="B5" s="15"/>
      <c r="C5" s="16"/>
      <c r="D5" s="2"/>
      <c r="E5" s="13"/>
      <c r="F5" s="4"/>
      <c r="G5" s="4"/>
      <c r="H5" s="4"/>
      <c r="I5" s="4"/>
      <c r="J5" s="4"/>
      <c r="K5" s="4"/>
      <c r="L5" s="4"/>
      <c r="M5" s="4"/>
      <c r="N5" s="4"/>
      <c r="O5" s="4"/>
      <c r="P5" s="4"/>
      <c r="Q5" s="4"/>
      <c r="R5" s="4"/>
      <c r="S5" s="4"/>
    </row>
    <row r="6" spans="2:23" s="1" customFormat="1" ht="15" customHeight="1" x14ac:dyDescent="0.15">
      <c r="B6" s="15"/>
      <c r="C6" s="16"/>
      <c r="D6" s="2"/>
      <c r="E6" s="13"/>
      <c r="F6" s="4"/>
      <c r="G6" s="4"/>
      <c r="H6" s="4"/>
      <c r="I6" s="4"/>
      <c r="J6" s="4"/>
      <c r="K6" s="4"/>
      <c r="L6" s="4"/>
      <c r="M6" s="4"/>
      <c r="N6" s="4"/>
      <c r="O6" s="4"/>
      <c r="P6" s="4"/>
      <c r="Q6" s="4"/>
      <c r="R6" s="4"/>
      <c r="S6" s="4"/>
    </row>
    <row r="7" spans="2:23" s="1" customFormat="1" ht="15" customHeight="1" x14ac:dyDescent="0.15">
      <c r="B7" s="15"/>
      <c r="C7" s="16"/>
      <c r="D7" s="2"/>
      <c r="E7" s="13"/>
      <c r="F7" s="4"/>
      <c r="G7" s="4"/>
      <c r="H7" s="4"/>
      <c r="I7" s="4"/>
      <c r="J7" s="4"/>
      <c r="K7" s="4"/>
      <c r="L7" s="4"/>
      <c r="M7" s="4"/>
      <c r="N7" s="4"/>
      <c r="O7" s="4"/>
      <c r="P7" s="4"/>
      <c r="Q7" s="4"/>
      <c r="R7" s="4"/>
      <c r="S7" s="4"/>
    </row>
    <row r="8" spans="2:23" s="1" customFormat="1" ht="15" hidden="1" customHeight="1" x14ac:dyDescent="0.15">
      <c r="B8" s="15"/>
      <c r="C8" s="16"/>
      <c r="D8" s="2"/>
      <c r="E8" s="13"/>
      <c r="F8" s="4"/>
      <c r="G8" s="4"/>
      <c r="H8" s="4"/>
      <c r="I8" s="4"/>
      <c r="J8" s="4"/>
      <c r="K8" s="4"/>
      <c r="L8" s="4"/>
      <c r="M8" s="4"/>
      <c r="N8" s="4"/>
      <c r="O8" s="4"/>
      <c r="P8" s="4"/>
      <c r="Q8" s="4"/>
      <c r="R8" s="4"/>
      <c r="S8" s="4"/>
    </row>
    <row r="9" spans="2:23" s="1" customFormat="1" ht="15" hidden="1" customHeight="1" x14ac:dyDescent="0.15">
      <c r="B9" s="15"/>
      <c r="C9" s="16"/>
      <c r="D9" s="2"/>
      <c r="E9" s="13"/>
      <c r="F9" s="4"/>
      <c r="G9" s="4"/>
      <c r="H9" s="4"/>
      <c r="I9" s="4"/>
      <c r="J9" s="4"/>
      <c r="K9" s="4"/>
      <c r="L9" s="4"/>
      <c r="M9" s="4"/>
      <c r="N9" s="4"/>
      <c r="O9" s="4"/>
      <c r="P9" s="4"/>
      <c r="Q9" s="4"/>
      <c r="R9" s="4"/>
      <c r="S9" s="4"/>
      <c r="V9" s="4"/>
      <c r="W9" s="4"/>
    </row>
    <row r="10" spans="2:23" s="1" customFormat="1" ht="15" hidden="1" customHeight="1" x14ac:dyDescent="0.15">
      <c r="B10" s="15"/>
      <c r="C10" s="16"/>
      <c r="D10" s="2"/>
      <c r="E10" s="13"/>
      <c r="F10" s="4"/>
      <c r="G10" s="4"/>
      <c r="H10" s="4"/>
      <c r="I10" s="4"/>
      <c r="J10" s="4"/>
      <c r="K10" s="4"/>
      <c r="L10" s="4"/>
      <c r="M10" s="4"/>
      <c r="N10" s="4"/>
      <c r="O10" s="4"/>
      <c r="P10" s="4"/>
      <c r="Q10" s="4"/>
      <c r="R10" s="4"/>
      <c r="S10" s="4"/>
      <c r="V10" s="3"/>
      <c r="W10" s="3"/>
    </row>
    <row r="11" spans="2:23" s="1" customFormat="1" ht="15" hidden="1" customHeight="1" x14ac:dyDescent="0.15">
      <c r="B11" s="15"/>
      <c r="C11" s="16"/>
      <c r="D11" s="2"/>
      <c r="E11" s="13"/>
      <c r="F11" s="4"/>
      <c r="G11" s="4"/>
      <c r="H11" s="4"/>
      <c r="I11" s="4"/>
      <c r="J11" s="4"/>
      <c r="K11" s="4"/>
      <c r="L11" s="4"/>
      <c r="M11" s="4"/>
      <c r="N11" s="4"/>
      <c r="O11" s="4"/>
      <c r="P11" s="4"/>
      <c r="Q11" s="4"/>
      <c r="R11" s="4"/>
      <c r="S11" s="4"/>
      <c r="V11" s="6"/>
    </row>
    <row r="12" spans="2:23" s="1" customFormat="1" ht="15" hidden="1" customHeight="1" x14ac:dyDescent="0.15">
      <c r="B12" s="15"/>
      <c r="C12" s="16"/>
      <c r="D12" s="2"/>
      <c r="E12" s="13"/>
      <c r="F12" s="4"/>
      <c r="G12" s="4"/>
      <c r="H12" s="4"/>
      <c r="I12" s="4"/>
      <c r="J12" s="4"/>
      <c r="K12" s="4"/>
      <c r="L12" s="4"/>
      <c r="M12" s="4"/>
      <c r="N12" s="4"/>
      <c r="O12" s="4"/>
      <c r="P12" s="4"/>
      <c r="Q12" s="4"/>
      <c r="R12" s="4"/>
      <c r="S12" s="4"/>
      <c r="V12" s="6"/>
    </row>
    <row r="13" spans="2:23" s="1" customFormat="1" ht="15" hidden="1" customHeight="1" x14ac:dyDescent="0.15">
      <c r="B13" s="15"/>
      <c r="C13" s="16"/>
      <c r="D13" s="2"/>
      <c r="E13" s="13"/>
      <c r="F13" s="4"/>
      <c r="G13" s="4"/>
      <c r="H13" s="4"/>
      <c r="I13" s="4"/>
      <c r="J13" s="4"/>
      <c r="K13" s="4"/>
      <c r="L13" s="4"/>
      <c r="M13" s="4"/>
      <c r="N13" s="4"/>
      <c r="O13" s="4"/>
      <c r="P13" s="4"/>
      <c r="Q13" s="4"/>
      <c r="R13" s="4"/>
      <c r="S13" s="4"/>
      <c r="V13" s="6"/>
    </row>
    <row r="14" spans="2:23" s="1" customFormat="1" ht="15" customHeight="1" x14ac:dyDescent="0.15">
      <c r="B14" s="15"/>
      <c r="C14" s="16"/>
      <c r="D14" s="2"/>
      <c r="E14" s="13"/>
      <c r="F14" s="4"/>
      <c r="G14" s="4"/>
      <c r="H14" s="4"/>
      <c r="I14" s="4"/>
      <c r="J14" s="4"/>
      <c r="K14" s="4"/>
      <c r="L14" s="4"/>
      <c r="M14" s="4"/>
      <c r="N14" s="4"/>
      <c r="O14" s="4"/>
      <c r="P14" s="4"/>
      <c r="Q14" s="4"/>
      <c r="R14" s="4"/>
      <c r="S14" s="4"/>
    </row>
    <row r="15" spans="2:23" s="1" customFormat="1" ht="15" customHeight="1" x14ac:dyDescent="0.15">
      <c r="B15" s="15"/>
      <c r="C15" s="16"/>
      <c r="D15" s="2"/>
      <c r="E15" s="13"/>
      <c r="F15" s="4"/>
      <c r="G15" s="4"/>
      <c r="H15" s="4"/>
      <c r="I15" s="4"/>
      <c r="J15" s="4"/>
      <c r="K15" s="4"/>
      <c r="L15" s="4"/>
      <c r="M15" s="4"/>
      <c r="N15" s="4"/>
      <c r="O15" s="4"/>
      <c r="P15" s="4"/>
      <c r="Q15" s="4"/>
      <c r="R15" s="4"/>
      <c r="S15" s="4"/>
    </row>
    <row r="16" spans="2:23" s="1" customFormat="1" ht="15" customHeight="1" x14ac:dyDescent="0.15">
      <c r="B16" s="15"/>
      <c r="C16" s="16"/>
      <c r="D16" s="2"/>
      <c r="E16" s="13"/>
      <c r="F16" s="4"/>
      <c r="G16" s="4"/>
      <c r="H16" s="4"/>
      <c r="I16" s="4"/>
      <c r="J16" s="4"/>
      <c r="K16" s="4"/>
      <c r="L16" s="4"/>
      <c r="M16" s="4"/>
      <c r="N16" s="4"/>
      <c r="O16" s="4"/>
      <c r="P16" s="4"/>
      <c r="Q16" s="4"/>
      <c r="R16" s="4"/>
      <c r="S16" s="4"/>
    </row>
    <row r="17" spans="2:23" s="1" customFormat="1" ht="15" customHeight="1" x14ac:dyDescent="0.15">
      <c r="B17" s="15"/>
      <c r="C17" s="16"/>
      <c r="D17" s="2"/>
      <c r="E17" s="13"/>
      <c r="F17" s="4"/>
      <c r="G17" s="4"/>
      <c r="H17" s="4"/>
      <c r="I17" s="4"/>
      <c r="J17" s="4"/>
      <c r="K17" s="4"/>
      <c r="L17" s="4"/>
      <c r="M17" s="4"/>
      <c r="N17" s="4"/>
      <c r="O17" s="4"/>
      <c r="P17" s="4"/>
      <c r="Q17" s="4"/>
      <c r="R17" s="4"/>
      <c r="S17" s="4"/>
    </row>
    <row r="18" spans="2:23" s="1" customFormat="1" ht="15" customHeight="1" x14ac:dyDescent="0.15">
      <c r="B18" s="15"/>
      <c r="C18" s="16"/>
      <c r="D18" s="2"/>
      <c r="E18" s="13"/>
      <c r="F18" s="4"/>
      <c r="G18" s="4"/>
      <c r="H18" s="4"/>
      <c r="I18" s="4"/>
      <c r="J18" s="4"/>
      <c r="K18" s="4"/>
      <c r="L18" s="4"/>
      <c r="M18" s="4"/>
      <c r="N18" s="4"/>
      <c r="O18" s="4"/>
      <c r="P18" s="4"/>
      <c r="Q18" s="4"/>
      <c r="R18" s="4"/>
      <c r="S18" s="4"/>
    </row>
    <row r="19" spans="2:23" s="1" customFormat="1" ht="15" customHeight="1" x14ac:dyDescent="0.15">
      <c r="B19" s="15"/>
      <c r="C19" s="16"/>
      <c r="D19" s="2"/>
      <c r="E19" s="13"/>
      <c r="F19" s="4"/>
      <c r="G19" s="4"/>
      <c r="H19" s="4"/>
      <c r="I19" s="4"/>
      <c r="J19" s="4"/>
      <c r="K19" s="4"/>
      <c r="L19" s="4"/>
      <c r="M19" s="4"/>
      <c r="N19" s="4"/>
      <c r="O19" s="4"/>
      <c r="P19" s="4"/>
      <c r="Q19" s="4"/>
      <c r="R19" s="4"/>
      <c r="S19" s="4"/>
    </row>
    <row r="20" spans="2:23" s="1" customFormat="1" ht="15" customHeight="1" x14ac:dyDescent="0.15">
      <c r="B20" s="15"/>
      <c r="C20" s="16"/>
      <c r="D20" s="2"/>
      <c r="E20" s="13"/>
      <c r="F20" s="4"/>
      <c r="G20" s="4"/>
      <c r="H20" s="4"/>
      <c r="I20" s="4"/>
      <c r="J20" s="4"/>
      <c r="K20" s="4"/>
      <c r="L20" s="4"/>
      <c r="M20" s="4"/>
      <c r="N20" s="4"/>
      <c r="O20" s="4"/>
      <c r="P20" s="4"/>
      <c r="Q20" s="4"/>
      <c r="R20" s="4"/>
      <c r="S20" s="4"/>
    </row>
    <row r="21" spans="2:23" s="1" customFormat="1" ht="15" customHeight="1" x14ac:dyDescent="0.15">
      <c r="B21" s="15"/>
      <c r="C21" s="16"/>
      <c r="D21" s="2"/>
      <c r="E21" s="13"/>
      <c r="F21" s="4"/>
      <c r="G21" s="4"/>
      <c r="H21" s="4"/>
      <c r="I21" s="4"/>
      <c r="J21" s="4"/>
      <c r="K21" s="4"/>
      <c r="L21" s="4"/>
      <c r="M21" s="4"/>
      <c r="N21" s="4"/>
      <c r="O21" s="4"/>
      <c r="P21" s="4"/>
      <c r="Q21" s="4"/>
      <c r="R21" s="4"/>
      <c r="S21" s="4"/>
    </row>
    <row r="22" spans="2:23" s="1" customFormat="1" ht="15" customHeight="1" x14ac:dyDescent="0.15">
      <c r="B22" s="15"/>
      <c r="C22" s="16"/>
      <c r="D22" s="2"/>
      <c r="E22" s="13"/>
      <c r="F22" s="4"/>
      <c r="G22" s="4"/>
      <c r="H22" s="4"/>
      <c r="I22" s="4"/>
      <c r="J22" s="4"/>
      <c r="K22" s="4"/>
      <c r="L22" s="4"/>
      <c r="M22" s="4"/>
      <c r="N22" s="4"/>
      <c r="O22" s="4"/>
      <c r="P22" s="4"/>
      <c r="Q22" s="4"/>
      <c r="R22" s="4"/>
      <c r="S22" s="4"/>
    </row>
    <row r="23" spans="2:23" s="1" customFormat="1" ht="15" customHeight="1" x14ac:dyDescent="0.15">
      <c r="B23" s="15"/>
      <c r="C23" s="16"/>
      <c r="D23" s="2"/>
      <c r="E23" s="13"/>
      <c r="F23" s="4"/>
      <c r="G23" s="4"/>
      <c r="H23" s="4"/>
      <c r="I23" s="4"/>
      <c r="J23" s="4"/>
      <c r="K23" s="4"/>
      <c r="L23" s="4"/>
      <c r="M23" s="4"/>
      <c r="N23" s="4"/>
      <c r="O23" s="4"/>
      <c r="P23" s="4"/>
      <c r="Q23" s="4"/>
      <c r="R23" s="4"/>
      <c r="S23" s="4"/>
    </row>
    <row r="24" spans="2:23" s="1" customFormat="1" ht="15" customHeight="1" x14ac:dyDescent="0.15">
      <c r="B24" s="15"/>
      <c r="C24" s="16"/>
      <c r="D24" s="2"/>
      <c r="E24" s="13"/>
      <c r="F24" s="4"/>
      <c r="G24" s="4"/>
      <c r="H24" s="4"/>
      <c r="I24" s="4"/>
      <c r="J24" s="4"/>
      <c r="K24" s="4"/>
      <c r="L24" s="4"/>
      <c r="M24" s="4"/>
      <c r="N24" s="4"/>
      <c r="O24" s="4"/>
      <c r="P24" s="4"/>
      <c r="Q24" s="4"/>
      <c r="R24" s="4"/>
      <c r="S24" s="4"/>
    </row>
    <row r="25" spans="2:23" s="1" customFormat="1" ht="15" customHeight="1" x14ac:dyDescent="0.15">
      <c r="B25" s="15"/>
      <c r="C25" s="16"/>
      <c r="D25" s="2"/>
      <c r="E25" s="13"/>
      <c r="F25" s="4"/>
      <c r="G25" s="4"/>
      <c r="H25" s="4"/>
      <c r="I25" s="4"/>
      <c r="J25" s="4"/>
      <c r="K25" s="4"/>
      <c r="L25" s="4"/>
      <c r="M25" s="4"/>
      <c r="N25" s="4"/>
      <c r="O25" s="4"/>
      <c r="P25" s="4"/>
      <c r="Q25" s="4"/>
      <c r="R25" s="4"/>
      <c r="S25" s="4"/>
    </row>
    <row r="26" spans="2:23" s="1" customFormat="1" ht="15" customHeight="1" x14ac:dyDescent="0.15">
      <c r="B26" s="15"/>
      <c r="C26" s="16"/>
      <c r="D26" s="2"/>
      <c r="E26" s="13"/>
      <c r="F26" s="4"/>
      <c r="G26" s="4"/>
      <c r="H26" s="4"/>
      <c r="I26" s="4"/>
      <c r="J26" s="4"/>
      <c r="K26" s="4"/>
      <c r="L26" s="4"/>
      <c r="M26" s="4"/>
      <c r="N26" s="4"/>
      <c r="O26" s="4"/>
      <c r="P26" s="4"/>
      <c r="Q26" s="4"/>
      <c r="R26" s="4"/>
      <c r="S26" s="4"/>
    </row>
    <row r="27" spans="2:23" s="1" customFormat="1" ht="15" customHeight="1" x14ac:dyDescent="0.15">
      <c r="B27" s="20"/>
      <c r="C27" s="20"/>
      <c r="D27" s="45"/>
      <c r="E27" s="34"/>
      <c r="F27" s="10"/>
      <c r="G27" s="10"/>
      <c r="H27" s="10"/>
      <c r="I27" s="10"/>
      <c r="J27" s="10"/>
      <c r="K27" s="10"/>
      <c r="L27" s="10"/>
      <c r="M27" s="10"/>
      <c r="N27" s="10"/>
      <c r="O27" s="10"/>
      <c r="P27" s="10"/>
      <c r="Q27" s="10"/>
      <c r="R27" s="10"/>
      <c r="S27" s="10"/>
    </row>
    <row r="28" spans="2:23" s="4" customFormat="1" ht="129.94999999999999" customHeight="1" x14ac:dyDescent="0.15">
      <c r="B28" s="20"/>
      <c r="C28" s="20"/>
      <c r="D28" s="45"/>
      <c r="E28" s="21"/>
      <c r="F28" s="22" t="s">
        <v>122</v>
      </c>
      <c r="G28" s="23" t="s">
        <v>123</v>
      </c>
      <c r="H28" s="23" t="s">
        <v>124</v>
      </c>
      <c r="I28" s="23" t="s">
        <v>125</v>
      </c>
      <c r="J28" s="23" t="s">
        <v>126</v>
      </c>
      <c r="K28" s="23" t="s">
        <v>127</v>
      </c>
      <c r="L28" s="23" t="s">
        <v>128</v>
      </c>
      <c r="M28" s="23" t="s">
        <v>129</v>
      </c>
      <c r="N28" s="23" t="s">
        <v>130</v>
      </c>
      <c r="O28" s="23" t="s">
        <v>131</v>
      </c>
      <c r="P28" s="23" t="s">
        <v>132</v>
      </c>
      <c r="Q28" s="23" t="s">
        <v>133</v>
      </c>
      <c r="R28" s="23" t="s">
        <v>134</v>
      </c>
      <c r="S28" s="24" t="s">
        <v>46</v>
      </c>
      <c r="T28" s="17"/>
      <c r="U28" s="17"/>
      <c r="V28" s="1"/>
      <c r="W28" s="1"/>
    </row>
    <row r="29" spans="2:23" s="3" customFormat="1" ht="20.100000000000001" customHeight="1" x14ac:dyDescent="0.15">
      <c r="B29" s="20"/>
      <c r="C29" s="20"/>
      <c r="D29" s="45"/>
      <c r="E29" s="11" t="s">
        <v>0</v>
      </c>
      <c r="F29" s="25"/>
      <c r="G29" s="26"/>
      <c r="H29" s="26"/>
      <c r="I29" s="26"/>
      <c r="J29" s="26"/>
      <c r="K29" s="26"/>
      <c r="L29" s="26"/>
      <c r="M29" s="26"/>
      <c r="N29" s="26"/>
      <c r="O29" s="26"/>
      <c r="P29" s="26"/>
      <c r="Q29" s="26"/>
      <c r="R29" s="26"/>
      <c r="S29" s="27"/>
      <c r="V29" s="1"/>
      <c r="W29" s="1"/>
    </row>
    <row r="30" spans="2:23" s="1" customFormat="1" ht="22.5" customHeight="1" x14ac:dyDescent="0.15">
      <c r="B30" s="386" t="s">
        <v>2</v>
      </c>
      <c r="C30" s="387"/>
      <c r="D30" s="387"/>
      <c r="E30" s="38">
        <v>318</v>
      </c>
      <c r="F30" s="35">
        <v>22.012578616352201</v>
      </c>
      <c r="G30" s="32">
        <v>39.308176100628934</v>
      </c>
      <c r="H30" s="32">
        <v>6.9182389937106921</v>
      </c>
      <c r="I30" s="32">
        <v>11.635220125786164</v>
      </c>
      <c r="J30" s="32">
        <v>11.0062893081761</v>
      </c>
      <c r="K30" s="32">
        <v>15.09433962264151</v>
      </c>
      <c r="L30" s="32">
        <v>35.220125786163521</v>
      </c>
      <c r="M30" s="32">
        <v>24.213836477987421</v>
      </c>
      <c r="N30" s="32">
        <v>16.981132075471699</v>
      </c>
      <c r="O30" s="32">
        <v>25.157232704402517</v>
      </c>
      <c r="P30" s="32">
        <v>19.811320754716981</v>
      </c>
      <c r="Q30" s="32">
        <v>16.666666666666664</v>
      </c>
      <c r="R30" s="32">
        <v>4.716981132075472</v>
      </c>
      <c r="S30" s="33">
        <v>5.6603773584905666</v>
      </c>
      <c r="T30" s="16"/>
      <c r="U30" s="16"/>
    </row>
    <row r="31" spans="2:23" s="1" customFormat="1" ht="22.5" customHeight="1" x14ac:dyDescent="0.15">
      <c r="B31" s="388" t="s">
        <v>3</v>
      </c>
      <c r="C31" s="42" t="s">
        <v>375</v>
      </c>
      <c r="D31" s="43"/>
      <c r="E31" s="39">
        <v>171</v>
      </c>
      <c r="F31" s="36">
        <v>23.976608187134502</v>
      </c>
      <c r="G31" s="95">
        <v>45.614035087719294</v>
      </c>
      <c r="H31" s="28">
        <v>6.4327485380116958</v>
      </c>
      <c r="I31" s="90">
        <v>8.1871345029239766</v>
      </c>
      <c r="J31" s="28">
        <v>12.280701754385964</v>
      </c>
      <c r="K31" s="59">
        <v>9.3567251461988299</v>
      </c>
      <c r="L31" s="28">
        <v>35.672514619883039</v>
      </c>
      <c r="M31" s="28">
        <v>28.07017543859649</v>
      </c>
      <c r="N31" s="28">
        <v>15.789473684210526</v>
      </c>
      <c r="O31" s="28">
        <v>26.900584795321635</v>
      </c>
      <c r="P31" s="90">
        <v>15.789473684210526</v>
      </c>
      <c r="Q31" s="28">
        <v>13.450292397660817</v>
      </c>
      <c r="R31" s="90">
        <v>2.3391812865497075</v>
      </c>
      <c r="S31" s="29">
        <v>6.4327485380116958</v>
      </c>
      <c r="T31" s="16"/>
      <c r="U31" s="16"/>
    </row>
    <row r="32" spans="2:23" s="1" customFormat="1" ht="22.5" customHeight="1" x14ac:dyDescent="0.15">
      <c r="B32" s="389"/>
      <c r="C32" s="41" t="s">
        <v>379</v>
      </c>
      <c r="D32" s="44"/>
      <c r="E32" s="40">
        <v>147</v>
      </c>
      <c r="F32" s="37">
        <v>19.727891156462583</v>
      </c>
      <c r="G32" s="96">
        <v>31.972789115646261</v>
      </c>
      <c r="H32" s="30">
        <v>7.4829931972789119</v>
      </c>
      <c r="I32" s="64">
        <v>15.646258503401361</v>
      </c>
      <c r="J32" s="30">
        <v>9.5238095238095237</v>
      </c>
      <c r="K32" s="54">
        <v>21.768707482993197</v>
      </c>
      <c r="L32" s="30">
        <v>34.693877551020407</v>
      </c>
      <c r="M32" s="30">
        <v>19.727891156462583</v>
      </c>
      <c r="N32" s="30">
        <v>18.367346938775512</v>
      </c>
      <c r="O32" s="30">
        <v>23.129251700680271</v>
      </c>
      <c r="P32" s="64">
        <v>24.489795918367346</v>
      </c>
      <c r="Q32" s="30">
        <v>20.408163265306122</v>
      </c>
      <c r="R32" s="30">
        <v>7.4829931972789119</v>
      </c>
      <c r="S32" s="31">
        <v>4.7619047619047619</v>
      </c>
      <c r="T32" s="16"/>
      <c r="U32" s="16"/>
    </row>
    <row r="35" spans="23:37" x14ac:dyDescent="0.15">
      <c r="W35" t="s">
        <v>267</v>
      </c>
    </row>
    <row r="36" spans="23:37" ht="93.75" customHeight="1" x14ac:dyDescent="0.15">
      <c r="W36" s="180"/>
      <c r="X36" s="168" t="s">
        <v>122</v>
      </c>
      <c r="Y36" s="168" t="s">
        <v>123</v>
      </c>
      <c r="Z36" s="168" t="s">
        <v>124</v>
      </c>
      <c r="AA36" s="168" t="s">
        <v>125</v>
      </c>
      <c r="AB36" s="168" t="s">
        <v>126</v>
      </c>
      <c r="AC36" s="168" t="s">
        <v>127</v>
      </c>
      <c r="AD36" s="168" t="s">
        <v>128</v>
      </c>
      <c r="AE36" s="168" t="s">
        <v>129</v>
      </c>
      <c r="AF36" s="168" t="s">
        <v>130</v>
      </c>
      <c r="AG36" s="168" t="s">
        <v>131</v>
      </c>
      <c r="AH36" s="168" t="s">
        <v>271</v>
      </c>
      <c r="AI36" s="168" t="s">
        <v>133</v>
      </c>
      <c r="AJ36" s="168" t="s">
        <v>134</v>
      </c>
      <c r="AK36" s="168" t="s">
        <v>270</v>
      </c>
    </row>
    <row r="37" spans="23:37" ht="36" x14ac:dyDescent="0.15">
      <c r="W37" s="168" t="s">
        <v>268</v>
      </c>
      <c r="X37" s="181">
        <v>23.976608187134502</v>
      </c>
      <c r="Y37" s="181">
        <v>45.614035087719294</v>
      </c>
      <c r="Z37" s="181">
        <v>6.4327485380116958</v>
      </c>
      <c r="AA37" s="181">
        <v>8.1871345029239766</v>
      </c>
      <c r="AB37" s="181">
        <v>12.280701754385964</v>
      </c>
      <c r="AC37" s="181">
        <v>9.3567251461988299</v>
      </c>
      <c r="AD37" s="181">
        <v>35.672514619883039</v>
      </c>
      <c r="AE37" s="181">
        <v>28.07017543859649</v>
      </c>
      <c r="AF37" s="181">
        <v>15.789473684210526</v>
      </c>
      <c r="AG37" s="181">
        <v>26.900584795321635</v>
      </c>
      <c r="AH37" s="181">
        <v>15.789473684210526</v>
      </c>
      <c r="AI37" s="181">
        <v>13.450292397660817</v>
      </c>
      <c r="AJ37" s="181">
        <v>2.3391812865497075</v>
      </c>
      <c r="AK37" s="181">
        <v>6.4327485380116958</v>
      </c>
    </row>
    <row r="38" spans="23:37" ht="36" x14ac:dyDescent="0.15">
      <c r="W38" s="168" t="s">
        <v>269</v>
      </c>
      <c r="X38" s="181">
        <v>19.727891156462583</v>
      </c>
      <c r="Y38" s="181">
        <v>31.972789115646261</v>
      </c>
      <c r="Z38" s="181">
        <v>7.4829931972789119</v>
      </c>
      <c r="AA38" s="181">
        <v>15.646258503401361</v>
      </c>
      <c r="AB38" s="181">
        <v>9.5238095238095237</v>
      </c>
      <c r="AC38" s="181">
        <v>21.768707482993197</v>
      </c>
      <c r="AD38" s="181">
        <v>34.693877551020407</v>
      </c>
      <c r="AE38" s="181">
        <v>19.727891156462583</v>
      </c>
      <c r="AF38" s="181">
        <v>18.367346938775512</v>
      </c>
      <c r="AG38" s="181">
        <v>23.129251700680271</v>
      </c>
      <c r="AH38" s="181">
        <v>24.489795918367346</v>
      </c>
      <c r="AI38" s="181">
        <v>20.408163265306122</v>
      </c>
      <c r="AJ38" s="181">
        <v>7.4829931972789119</v>
      </c>
      <c r="AK38" s="181">
        <v>4.7619047619047619</v>
      </c>
    </row>
  </sheetData>
  <mergeCells count="2">
    <mergeCell ref="B30:D30"/>
    <mergeCell ref="B31:B32"/>
  </mergeCells>
  <phoneticPr fontId="7"/>
  <conditionalFormatting sqref="C31:C32 F28:S28">
    <cfRule type="cellIs" dxfId="60" priority="3" stopIfTrue="1" operator="equal">
      <formula>"."</formula>
    </cfRule>
  </conditionalFormatting>
  <conditionalFormatting sqref="T28">
    <cfRule type="cellIs" dxfId="59" priority="2" stopIfTrue="1" operator="equal">
      <formula>"."</formula>
    </cfRule>
  </conditionalFormatting>
  <conditionalFormatting sqref="U28">
    <cfRule type="cellIs" dxfId="58"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B1:DS51"/>
  <sheetViews>
    <sheetView showGridLines="0" topLeftCell="A29" zoomScale="80" workbookViewId="0">
      <selection activeCell="J43" sqref="J43"/>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x14ac:dyDescent="0.15">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x14ac:dyDescent="0.15">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x14ac:dyDescent="0.15">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0"/>
      <c r="C27" s="20"/>
      <c r="D27" s="45"/>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0"/>
      <c r="C28" s="20"/>
      <c r="D28" s="45"/>
      <c r="E28" s="21"/>
      <c r="F28" s="22" t="s">
        <v>135</v>
      </c>
      <c r="G28" s="23" t="s">
        <v>136</v>
      </c>
      <c r="H28" s="23" t="s">
        <v>137</v>
      </c>
      <c r="I28" s="24" t="s">
        <v>138</v>
      </c>
      <c r="J28" s="17"/>
      <c r="K28" s="17"/>
      <c r="L28" s="1"/>
      <c r="M28" s="9"/>
      <c r="N28" s="9"/>
      <c r="O28" s="9"/>
      <c r="Z28" s="17"/>
      <c r="AA28" s="17"/>
      <c r="AB28" s="17"/>
      <c r="AC28" s="17"/>
      <c r="AD28" s="17"/>
      <c r="AE28" s="17"/>
    </row>
    <row r="29" spans="2:123" s="3" customFormat="1" ht="20.100000000000001" customHeight="1" x14ac:dyDescent="0.15">
      <c r="B29" s="20"/>
      <c r="C29" s="20"/>
      <c r="D29" s="45"/>
      <c r="E29" s="11" t="s">
        <v>0</v>
      </c>
      <c r="F29" s="25"/>
      <c r="G29" s="26"/>
      <c r="H29" s="26"/>
      <c r="I29" s="27"/>
      <c r="J29" s="18"/>
      <c r="K29" s="18"/>
      <c r="L29" s="1"/>
      <c r="P29" s="113" t="s">
        <v>0</v>
      </c>
      <c r="X29" s="12"/>
      <c r="Y29" s="4"/>
      <c r="Z29" s="14" t="s">
        <v>1</v>
      </c>
      <c r="AA29" s="18"/>
      <c r="AB29" s="18"/>
      <c r="AC29" s="18"/>
      <c r="AD29" s="18"/>
      <c r="AE29" s="18"/>
    </row>
    <row r="30" spans="2:123" s="1" customFormat="1" ht="22.5" customHeight="1" x14ac:dyDescent="0.15">
      <c r="B30" s="386" t="s">
        <v>2</v>
      </c>
      <c r="C30" s="387"/>
      <c r="D30" s="387"/>
      <c r="E30" s="38">
        <v>495</v>
      </c>
      <c r="F30" s="35">
        <v>11.91919191919192</v>
      </c>
      <c r="G30" s="32">
        <v>45.858585858585862</v>
      </c>
      <c r="H30" s="32">
        <v>31.91919191919192</v>
      </c>
      <c r="I30" s="33">
        <v>10.303030303030303</v>
      </c>
      <c r="J30" s="19"/>
      <c r="K30" s="19"/>
      <c r="M30" s="386" t="s">
        <v>2</v>
      </c>
      <c r="N30" s="387"/>
      <c r="O30" s="387"/>
      <c r="P30" s="38">
        <f t="shared" ref="P30:P32" si="0">IF(LEN(E30)=0,"",E30)</f>
        <v>495</v>
      </c>
      <c r="Q30" s="120"/>
      <c r="R30" s="121"/>
      <c r="S30" s="121"/>
      <c r="T30" s="121"/>
      <c r="U30" s="121"/>
      <c r="V30" s="121"/>
      <c r="W30" s="121"/>
      <c r="X30" s="121"/>
      <c r="Y30" s="122"/>
      <c r="Z30" s="123"/>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388" t="s">
        <v>3</v>
      </c>
      <c r="C31" s="42" t="s">
        <v>375</v>
      </c>
      <c r="D31" s="43"/>
      <c r="E31" s="39">
        <v>236</v>
      </c>
      <c r="F31" s="36">
        <v>10.16949152542373</v>
      </c>
      <c r="G31" s="28">
        <v>44.067796610169488</v>
      </c>
      <c r="H31" s="28">
        <v>33.050847457627121</v>
      </c>
      <c r="I31" s="29">
        <v>12.711864406779661</v>
      </c>
      <c r="J31" s="8">
        <f>SUM(F31:G31)</f>
        <v>54.237288135593218</v>
      </c>
      <c r="K31" s="19"/>
      <c r="L31" s="4"/>
      <c r="M31" s="388" t="s">
        <v>3</v>
      </c>
      <c r="N31" s="42" t="s">
        <v>375</v>
      </c>
      <c r="O31" s="43"/>
      <c r="P31" s="39">
        <f t="shared" si="0"/>
        <v>236</v>
      </c>
      <c r="Q31" s="114"/>
      <c r="R31" s="7"/>
      <c r="S31" s="7"/>
      <c r="T31" s="7"/>
      <c r="U31" s="7"/>
      <c r="V31" s="7"/>
      <c r="W31" s="7"/>
      <c r="X31" s="7"/>
      <c r="Y31" s="4"/>
      <c r="Z31" s="115"/>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389"/>
      <c r="C32" s="41" t="s">
        <v>379</v>
      </c>
      <c r="D32" s="44"/>
      <c r="E32" s="40">
        <v>259</v>
      </c>
      <c r="F32" s="37">
        <v>13.513513513513514</v>
      </c>
      <c r="G32" s="30">
        <v>47.490347490347489</v>
      </c>
      <c r="H32" s="30">
        <v>30.888030888030887</v>
      </c>
      <c r="I32" s="31">
        <v>8.1081081081081088</v>
      </c>
      <c r="J32" s="8">
        <f>SUM(F32:G32)</f>
        <v>61.003861003861005</v>
      </c>
      <c r="K32" s="19"/>
      <c r="L32" s="4"/>
      <c r="M32" s="389"/>
      <c r="N32" s="41" t="s">
        <v>379</v>
      </c>
      <c r="O32" s="44"/>
      <c r="P32" s="40">
        <f t="shared" si="0"/>
        <v>259</v>
      </c>
      <c r="Q32" s="116"/>
      <c r="R32" s="117"/>
      <c r="S32" s="117"/>
      <c r="T32" s="117"/>
      <c r="U32" s="117"/>
      <c r="V32" s="117"/>
      <c r="W32" s="117"/>
      <c r="X32" s="117"/>
      <c r="Y32" s="118"/>
      <c r="Z32" s="119"/>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3:8" ht="22.5" customHeight="1" x14ac:dyDescent="0.15"/>
    <row r="34" spans="3:8" ht="22.5" customHeight="1" x14ac:dyDescent="0.15">
      <c r="D34" s="130" t="str">
        <f>F28</f>
        <v>十分発揮できている</v>
      </c>
      <c r="E34" s="130" t="str">
        <f t="shared" ref="E34:G34" si="1">G28</f>
        <v>やや発揮できている</v>
      </c>
      <c r="F34" s="130" t="str">
        <f t="shared" si="1"/>
        <v>あまり発揮できていない</v>
      </c>
      <c r="G34" s="130" t="str">
        <f t="shared" si="1"/>
        <v>発揮できていない</v>
      </c>
      <c r="H34" s="130" t="s">
        <v>228</v>
      </c>
    </row>
    <row r="35" spans="3:8" ht="22.5" customHeight="1" x14ac:dyDescent="0.15">
      <c r="C35" t="str">
        <f>"男性総合職(n=" &amp; E31 &amp; ")"</f>
        <v>男性総合職(n=236)</v>
      </c>
      <c r="D35" s="131">
        <f>F31</f>
        <v>10.16949152542373</v>
      </c>
      <c r="E35" s="131">
        <f t="shared" ref="E35:G36" si="2">G31</f>
        <v>44.067796610169488</v>
      </c>
      <c r="F35" s="131">
        <f t="shared" si="2"/>
        <v>33.050847457627121</v>
      </c>
      <c r="G35" s="131">
        <f t="shared" si="2"/>
        <v>12.711864406779661</v>
      </c>
      <c r="H35" s="131">
        <f>SUM(D35:G35)</f>
        <v>100</v>
      </c>
    </row>
    <row r="36" spans="3:8" ht="22.5" customHeight="1" x14ac:dyDescent="0.15">
      <c r="C36" t="str">
        <f>"女性総合職(n=" &amp; E32 &amp; ")"</f>
        <v>女性総合職(n=259)</v>
      </c>
      <c r="D36" s="131">
        <f>F32</f>
        <v>13.513513513513514</v>
      </c>
      <c r="E36" s="131">
        <f t="shared" si="2"/>
        <v>47.490347490347489</v>
      </c>
      <c r="F36" s="131">
        <f t="shared" si="2"/>
        <v>30.888030888030887</v>
      </c>
      <c r="G36" s="131">
        <f t="shared" si="2"/>
        <v>8.1081081081081088</v>
      </c>
      <c r="H36" s="131">
        <f>SUM(D36:G36)</f>
        <v>100</v>
      </c>
    </row>
    <row r="37" spans="3:8" ht="22.5" customHeight="1" x14ac:dyDescent="0.15"/>
    <row r="38" spans="3:8" ht="22.5" customHeight="1" x14ac:dyDescent="0.15"/>
    <row r="39" spans="3:8" ht="22.5" customHeight="1" x14ac:dyDescent="0.15"/>
    <row r="40" spans="3:8" ht="22.5" customHeight="1" x14ac:dyDescent="0.15"/>
    <row r="41" spans="3:8" ht="22.5" customHeight="1" x14ac:dyDescent="0.15"/>
    <row r="42" spans="3:8" ht="22.5" customHeight="1" x14ac:dyDescent="0.15"/>
    <row r="43" spans="3:8" ht="22.5" customHeight="1" x14ac:dyDescent="0.15"/>
    <row r="44" spans="3:8" ht="22.5" customHeight="1" x14ac:dyDescent="0.15"/>
    <row r="45" spans="3:8" ht="22.5" customHeight="1" x14ac:dyDescent="0.15"/>
    <row r="46" spans="3:8" ht="22.5" customHeight="1" x14ac:dyDescent="0.15"/>
    <row r="47" spans="3:8" ht="22.5" customHeight="1" x14ac:dyDescent="0.15"/>
    <row r="48" spans="3:8" ht="22.5" customHeight="1" x14ac:dyDescent="0.15"/>
    <row r="49" ht="22.5" customHeight="1" x14ac:dyDescent="0.15"/>
    <row r="50" ht="22.5" customHeight="1" x14ac:dyDescent="0.15"/>
    <row r="51" ht="22.5" customHeight="1" x14ac:dyDescent="0.15"/>
  </sheetData>
  <mergeCells count="4">
    <mergeCell ref="B30:D30"/>
    <mergeCell ref="B31:B32"/>
    <mergeCell ref="M30:O30"/>
    <mergeCell ref="M31:M32"/>
  </mergeCells>
  <phoneticPr fontId="7"/>
  <conditionalFormatting sqref="Z28:AE28 C31:C32 F28:K28">
    <cfRule type="cellIs" dxfId="57" priority="2" stopIfTrue="1" operator="equal">
      <formula>"."</formula>
    </cfRule>
  </conditionalFormatting>
  <conditionalFormatting sqref="N31:N32">
    <cfRule type="cellIs" dxfId="56"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B1:DS51"/>
  <sheetViews>
    <sheetView topLeftCell="A29" zoomScaleNormal="100" workbookViewId="0">
      <selection activeCell="J43" sqref="J43"/>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x14ac:dyDescent="0.15">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x14ac:dyDescent="0.15">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x14ac:dyDescent="0.15">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0"/>
      <c r="C27" s="20"/>
      <c r="D27" s="45"/>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0"/>
      <c r="C28" s="20"/>
      <c r="D28" s="45"/>
      <c r="E28" s="21"/>
      <c r="F28" s="22" t="s">
        <v>139</v>
      </c>
      <c r="G28" s="23" t="s">
        <v>140</v>
      </c>
      <c r="H28" s="23" t="s">
        <v>141</v>
      </c>
      <c r="I28" s="24" t="s">
        <v>142</v>
      </c>
      <c r="J28" s="17"/>
      <c r="K28" s="17"/>
      <c r="L28" s="1"/>
      <c r="M28" s="9"/>
      <c r="N28" s="9"/>
      <c r="O28" s="9"/>
      <c r="Z28" s="17"/>
      <c r="AA28" s="17"/>
      <c r="AB28" s="17"/>
      <c r="AC28" s="17"/>
      <c r="AD28" s="17"/>
      <c r="AE28" s="17"/>
    </row>
    <row r="29" spans="2:123" s="3" customFormat="1" ht="20.100000000000001" customHeight="1" x14ac:dyDescent="0.15">
      <c r="B29" s="20"/>
      <c r="C29" s="20"/>
      <c r="D29" s="45"/>
      <c r="E29" s="11" t="s">
        <v>0</v>
      </c>
      <c r="F29" s="25"/>
      <c r="G29" s="26"/>
      <c r="H29" s="26"/>
      <c r="I29" s="27"/>
      <c r="J29" s="18"/>
      <c r="K29" s="18"/>
      <c r="L29" s="1"/>
      <c r="P29" s="113" t="s">
        <v>0</v>
      </c>
      <c r="X29" s="12"/>
      <c r="Y29" s="4"/>
      <c r="Z29" s="14" t="s">
        <v>1</v>
      </c>
      <c r="AA29" s="18"/>
      <c r="AB29" s="18"/>
      <c r="AC29" s="18"/>
      <c r="AD29" s="18"/>
      <c r="AE29" s="18"/>
    </row>
    <row r="30" spans="2:123" s="1" customFormat="1" ht="22.5" customHeight="1" x14ac:dyDescent="0.15">
      <c r="B30" s="386" t="s">
        <v>2</v>
      </c>
      <c r="C30" s="387"/>
      <c r="D30" s="387"/>
      <c r="E30" s="38">
        <v>495</v>
      </c>
      <c r="F30" s="35">
        <v>7.0707070707070701</v>
      </c>
      <c r="G30" s="32">
        <v>41.616161616161619</v>
      </c>
      <c r="H30" s="32">
        <v>39.595959595959599</v>
      </c>
      <c r="I30" s="33">
        <v>11.717171717171718</v>
      </c>
      <c r="J30" s="19"/>
      <c r="K30" s="19"/>
      <c r="M30" s="386" t="s">
        <v>2</v>
      </c>
      <c r="N30" s="387"/>
      <c r="O30" s="387"/>
      <c r="P30" s="38">
        <f t="shared" ref="P30:P32" si="0">IF(LEN(E30)=0,"",E30)</f>
        <v>495</v>
      </c>
      <c r="Q30" s="120"/>
      <c r="R30" s="121"/>
      <c r="S30" s="121"/>
      <c r="T30" s="121"/>
      <c r="U30" s="121"/>
      <c r="V30" s="121"/>
      <c r="W30" s="121"/>
      <c r="X30" s="121"/>
      <c r="Y30" s="122"/>
      <c r="Z30" s="123"/>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388" t="s">
        <v>3</v>
      </c>
      <c r="C31" s="42" t="s">
        <v>375</v>
      </c>
      <c r="D31" s="43"/>
      <c r="E31" s="39">
        <v>236</v>
      </c>
      <c r="F31" s="101">
        <v>4.6610169491525424</v>
      </c>
      <c r="G31" s="94">
        <v>36.016949152542374</v>
      </c>
      <c r="H31" s="28">
        <v>43.644067796610173</v>
      </c>
      <c r="I31" s="100">
        <v>15.677966101694915</v>
      </c>
      <c r="J31" s="19"/>
      <c r="K31" s="19"/>
      <c r="L31" s="4"/>
      <c r="M31" s="388" t="s">
        <v>3</v>
      </c>
      <c r="N31" s="42" t="s">
        <v>375</v>
      </c>
      <c r="O31" s="43"/>
      <c r="P31" s="39">
        <f t="shared" si="0"/>
        <v>236</v>
      </c>
      <c r="Q31" s="114"/>
      <c r="R31" s="7"/>
      <c r="S31" s="7"/>
      <c r="T31" s="7"/>
      <c r="U31" s="7"/>
      <c r="V31" s="7"/>
      <c r="W31" s="7"/>
      <c r="X31" s="7"/>
      <c r="Y31" s="4"/>
      <c r="Z31" s="115"/>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389"/>
      <c r="C32" s="41" t="s">
        <v>379</v>
      </c>
      <c r="D32" s="44"/>
      <c r="E32" s="40">
        <v>259</v>
      </c>
      <c r="F32" s="105">
        <v>9.2664092664092657</v>
      </c>
      <c r="G32" s="93">
        <v>46.71814671814672</v>
      </c>
      <c r="H32" s="30">
        <v>35.907335907335906</v>
      </c>
      <c r="I32" s="102">
        <v>8.1081081081081088</v>
      </c>
      <c r="J32" s="19"/>
      <c r="K32" s="19"/>
      <c r="L32" s="4"/>
      <c r="M32" s="389"/>
      <c r="N32" s="41" t="s">
        <v>379</v>
      </c>
      <c r="O32" s="44"/>
      <c r="P32" s="40">
        <f t="shared" si="0"/>
        <v>259</v>
      </c>
      <c r="Q32" s="116"/>
      <c r="R32" s="117"/>
      <c r="S32" s="117"/>
      <c r="T32" s="117"/>
      <c r="U32" s="117"/>
      <c r="V32" s="117"/>
      <c r="W32" s="117"/>
      <c r="X32" s="117"/>
      <c r="Y32" s="118"/>
      <c r="Z32" s="119"/>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3:8" ht="22.5" customHeight="1" x14ac:dyDescent="0.15"/>
    <row r="34" spans="3:8" ht="22.5" customHeight="1" x14ac:dyDescent="0.15">
      <c r="D34" s="130" t="str">
        <f>F28</f>
        <v>大いに感じている</v>
      </c>
      <c r="E34" s="130" t="str">
        <f t="shared" ref="E34:G34" si="1">G28</f>
        <v>やや感じている</v>
      </c>
      <c r="F34" s="130" t="str">
        <f t="shared" si="1"/>
        <v>あまり感じていない</v>
      </c>
      <c r="G34" s="130" t="str">
        <f t="shared" si="1"/>
        <v>感じていない</v>
      </c>
      <c r="H34" s="130" t="s">
        <v>228</v>
      </c>
    </row>
    <row r="35" spans="3:8" ht="22.5" customHeight="1" x14ac:dyDescent="0.15">
      <c r="C35" t="str">
        <f>"男性総合職(n=" &amp; E31 &amp; ")"</f>
        <v>男性総合職(n=236)</v>
      </c>
      <c r="D35" s="131">
        <f>F31</f>
        <v>4.6610169491525424</v>
      </c>
      <c r="E35" s="131">
        <f t="shared" ref="E35:G35" si="2">G31</f>
        <v>36.016949152542374</v>
      </c>
      <c r="F35" s="131">
        <f t="shared" si="2"/>
        <v>43.644067796610173</v>
      </c>
      <c r="G35" s="131">
        <f t="shared" si="2"/>
        <v>15.677966101694915</v>
      </c>
      <c r="H35" s="131">
        <f>SUM(D35:G35)</f>
        <v>100</v>
      </c>
    </row>
    <row r="36" spans="3:8" ht="22.5" customHeight="1" x14ac:dyDescent="0.15">
      <c r="C36" t="str">
        <f>"女性総合職(n=" &amp; E32 &amp; ")"</f>
        <v>女性総合職(n=259)</v>
      </c>
      <c r="D36" s="131">
        <f>F32</f>
        <v>9.2664092664092657</v>
      </c>
      <c r="E36" s="131">
        <f t="shared" ref="E36:G36" si="3">G32</f>
        <v>46.71814671814672</v>
      </c>
      <c r="F36" s="131">
        <f t="shared" si="3"/>
        <v>35.907335907335906</v>
      </c>
      <c r="G36" s="131">
        <f t="shared" si="3"/>
        <v>8.1081081081081088</v>
      </c>
      <c r="H36" s="131">
        <f>SUM(D36:G36)</f>
        <v>100</v>
      </c>
    </row>
    <row r="37" spans="3:8" ht="22.5" customHeight="1" x14ac:dyDescent="0.15"/>
    <row r="38" spans="3:8" ht="22.5" customHeight="1" x14ac:dyDescent="0.15"/>
    <row r="39" spans="3:8" ht="22.5" customHeight="1" x14ac:dyDescent="0.15"/>
    <row r="40" spans="3:8" ht="22.5" customHeight="1" x14ac:dyDescent="0.15"/>
    <row r="41" spans="3:8" ht="22.5" customHeight="1" x14ac:dyDescent="0.15"/>
    <row r="42" spans="3:8" ht="22.5" customHeight="1" x14ac:dyDescent="0.15"/>
    <row r="43" spans="3:8" ht="22.5" customHeight="1" x14ac:dyDescent="0.15"/>
    <row r="44" spans="3:8" ht="22.5" customHeight="1" x14ac:dyDescent="0.15"/>
    <row r="45" spans="3:8" ht="22.5" customHeight="1" x14ac:dyDescent="0.15"/>
    <row r="46" spans="3:8" ht="22.5" customHeight="1" x14ac:dyDescent="0.15"/>
    <row r="47" spans="3:8" ht="22.5" customHeight="1" x14ac:dyDescent="0.15"/>
    <row r="48" spans="3:8" ht="22.5" customHeight="1" x14ac:dyDescent="0.15"/>
    <row r="49" ht="22.5" customHeight="1" x14ac:dyDescent="0.15"/>
    <row r="50" ht="22.5" customHeight="1" x14ac:dyDescent="0.15"/>
    <row r="51" ht="22.5" customHeight="1" x14ac:dyDescent="0.15"/>
  </sheetData>
  <mergeCells count="4">
    <mergeCell ref="B30:D30"/>
    <mergeCell ref="B31:B32"/>
    <mergeCell ref="M30:O30"/>
    <mergeCell ref="M31:M32"/>
  </mergeCells>
  <phoneticPr fontId="7"/>
  <conditionalFormatting sqref="Z28:AE28 C31:C32 F28:K28">
    <cfRule type="cellIs" dxfId="55" priority="2" stopIfTrue="1" operator="equal">
      <formula>"."</formula>
    </cfRule>
  </conditionalFormatting>
  <conditionalFormatting sqref="N31:N32">
    <cfRule type="cellIs" dxfId="54"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R50"/>
  <sheetViews>
    <sheetView topLeftCell="A33" zoomScaleNormal="100" workbookViewId="0">
      <selection activeCell="C31" sqref="C31"/>
    </sheetView>
  </sheetViews>
  <sheetFormatPr defaultColWidth="5.25" defaultRowHeight="13.5" x14ac:dyDescent="0.15"/>
  <cols>
    <col min="1" max="2" width="7" style="150" customWidth="1"/>
    <col min="3" max="3" width="25.625" style="150" customWidth="1"/>
    <col min="4" max="4" width="4.625" style="150" customWidth="1"/>
    <col min="5" max="5" width="5.375" style="150" customWidth="1"/>
    <col min="6" max="10" width="6.75" style="150" customWidth="1"/>
    <col min="11" max="11" width="3.375" style="150" customWidth="1"/>
    <col min="12" max="12" width="7" style="150" customWidth="1"/>
    <col min="13" max="13" width="25.625" style="150" customWidth="1"/>
    <col min="14" max="14" width="4.625" style="150" customWidth="1"/>
    <col min="15" max="15" width="5.375" style="150" customWidth="1"/>
    <col min="16" max="24" width="5.25" style="150" customWidth="1"/>
    <col min="25" max="31" width="5.375" style="150" customWidth="1"/>
    <col min="32" max="122" width="5.25" style="150" customWidth="1"/>
    <col min="123" max="16384" width="5.25" style="150"/>
  </cols>
  <sheetData>
    <row r="1" spans="2:122" s="1" customFormat="1" ht="21.75" customHeight="1" x14ac:dyDescent="0.15">
      <c r="B1" s="15"/>
      <c r="C1" s="16"/>
      <c r="D1" s="2"/>
      <c r="E1" s="13"/>
      <c r="F1" s="4"/>
      <c r="G1" s="4"/>
      <c r="H1" s="4"/>
      <c r="I1" s="4"/>
      <c r="J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row>
    <row r="2" spans="2:122" s="1" customFormat="1" ht="15" customHeight="1" x14ac:dyDescent="0.15">
      <c r="B2" s="15"/>
      <c r="C2" s="16"/>
      <c r="D2" s="2"/>
      <c r="E2" s="13"/>
      <c r="F2" s="4"/>
      <c r="G2" s="4"/>
      <c r="H2" s="4"/>
      <c r="I2" s="4"/>
      <c r="J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row>
    <row r="3" spans="2:122" s="1" customFormat="1" ht="15" customHeight="1" x14ac:dyDescent="0.15">
      <c r="B3" s="15"/>
      <c r="C3" s="16"/>
      <c r="D3" s="2"/>
      <c r="E3" s="13"/>
      <c r="F3" s="4"/>
      <c r="G3" s="4"/>
      <c r="H3" s="4"/>
      <c r="I3" s="4"/>
      <c r="J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row>
    <row r="4" spans="2:122" s="1" customFormat="1" ht="15" customHeight="1" x14ac:dyDescent="0.15">
      <c r="B4" s="15"/>
      <c r="C4" s="16"/>
      <c r="D4" s="2"/>
      <c r="E4" s="13"/>
      <c r="F4" s="4"/>
      <c r="G4" s="4"/>
      <c r="H4" s="4"/>
      <c r="I4" s="4"/>
      <c r="J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row>
    <row r="5" spans="2:122" s="1" customFormat="1" ht="15" customHeight="1" x14ac:dyDescent="0.15">
      <c r="B5" s="15"/>
      <c r="C5" s="16"/>
      <c r="D5" s="2"/>
      <c r="E5" s="13"/>
      <c r="F5" s="4"/>
      <c r="G5" s="4"/>
      <c r="H5" s="4"/>
      <c r="I5" s="4"/>
      <c r="J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row>
    <row r="6" spans="2:122" s="1" customFormat="1" ht="15" customHeight="1" x14ac:dyDescent="0.15">
      <c r="B6" s="15"/>
      <c r="C6" s="16"/>
      <c r="D6" s="2"/>
      <c r="E6" s="13"/>
      <c r="F6" s="4"/>
      <c r="G6" s="4"/>
      <c r="H6" s="4"/>
      <c r="I6" s="4"/>
      <c r="J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row>
    <row r="7" spans="2:122" s="1" customFormat="1" ht="15" customHeight="1" x14ac:dyDescent="0.15">
      <c r="B7" s="15"/>
      <c r="C7" s="16"/>
      <c r="D7" s="2"/>
      <c r="E7" s="13"/>
      <c r="F7" s="4"/>
      <c r="G7" s="4"/>
      <c r="H7" s="4"/>
      <c r="I7" s="4"/>
      <c r="J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row>
    <row r="8" spans="2:122" s="1" customFormat="1" ht="15" hidden="1" customHeight="1" x14ac:dyDescent="0.15">
      <c r="B8" s="15"/>
      <c r="C8" s="16"/>
      <c r="D8" s="2"/>
      <c r="E8" s="13"/>
      <c r="F8" s="4"/>
      <c r="G8" s="4"/>
      <c r="H8" s="4"/>
      <c r="I8" s="4"/>
      <c r="J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row>
    <row r="9" spans="2:122" s="1" customFormat="1" ht="15" hidden="1" customHeight="1" x14ac:dyDescent="0.15">
      <c r="B9" s="15"/>
      <c r="C9" s="16"/>
      <c r="D9" s="2"/>
      <c r="E9" s="13"/>
      <c r="F9" s="4"/>
      <c r="G9" s="4"/>
      <c r="H9" s="4"/>
      <c r="I9" s="4"/>
      <c r="J9" s="4"/>
      <c r="K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row>
    <row r="10" spans="2:122" s="1" customFormat="1" ht="15" hidden="1" customHeight="1" x14ac:dyDescent="0.15">
      <c r="B10" s="15"/>
      <c r="C10" s="16"/>
      <c r="D10" s="5"/>
      <c r="E10" s="12"/>
      <c r="F10" s="4"/>
      <c r="G10" s="4"/>
      <c r="H10" s="4"/>
      <c r="I10" s="4"/>
      <c r="J10" s="4"/>
      <c r="K10" s="3"/>
      <c r="O10" s="4"/>
      <c r="P10" s="4"/>
      <c r="Q10" s="4"/>
      <c r="R10" s="4"/>
      <c r="S10" s="4"/>
      <c r="T10" s="4"/>
      <c r="U10" s="4"/>
      <c r="V10" s="4"/>
      <c r="W10" s="4"/>
      <c r="X10" s="3"/>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row>
    <row r="11" spans="2:122" s="1" customFormat="1" ht="15" hidden="1" customHeight="1" x14ac:dyDescent="0.15">
      <c r="B11" s="15"/>
      <c r="C11" s="16"/>
      <c r="D11" s="5"/>
      <c r="E11" s="12"/>
      <c r="F11" s="4"/>
      <c r="G11" s="4"/>
      <c r="H11" s="4"/>
      <c r="I11" s="4"/>
      <c r="J11" s="4"/>
      <c r="K11" s="6"/>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row>
    <row r="12" spans="2:122" s="1" customFormat="1" ht="15" hidden="1" customHeight="1" x14ac:dyDescent="0.15">
      <c r="B12" s="15"/>
      <c r="C12" s="16"/>
      <c r="D12" s="5"/>
      <c r="E12" s="12"/>
      <c r="F12" s="4"/>
      <c r="G12" s="4"/>
      <c r="H12" s="4"/>
      <c r="I12" s="4"/>
      <c r="J12" s="4"/>
      <c r="K12" s="6"/>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row>
    <row r="13" spans="2:122" s="1" customFormat="1" ht="15" hidden="1" customHeight="1" x14ac:dyDescent="0.15">
      <c r="B13" s="15"/>
      <c r="C13" s="16"/>
      <c r="D13" s="5"/>
      <c r="E13" s="12"/>
      <c r="F13" s="4"/>
      <c r="G13" s="4"/>
      <c r="H13" s="4"/>
      <c r="I13" s="4"/>
      <c r="J13" s="4"/>
      <c r="K13" s="6"/>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row>
    <row r="14" spans="2:122" s="1" customFormat="1" ht="15" customHeight="1" x14ac:dyDescent="0.15">
      <c r="B14" s="15"/>
      <c r="C14" s="16"/>
      <c r="D14" s="5"/>
      <c r="E14" s="12"/>
      <c r="F14" s="4"/>
      <c r="G14" s="4"/>
      <c r="H14" s="4"/>
      <c r="I14" s="4"/>
      <c r="J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row>
    <row r="15" spans="2:122" s="1" customFormat="1" ht="15" customHeight="1" x14ac:dyDescent="0.15">
      <c r="B15" s="15"/>
      <c r="C15" s="16"/>
      <c r="D15" s="5"/>
      <c r="E15" s="12"/>
      <c r="F15" s="4"/>
      <c r="G15" s="4"/>
      <c r="H15" s="4"/>
      <c r="I15" s="4"/>
      <c r="J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row>
    <row r="16" spans="2:122" s="1" customFormat="1" ht="15" customHeight="1" x14ac:dyDescent="0.15">
      <c r="B16" s="15"/>
      <c r="C16" s="16"/>
      <c r="D16" s="5"/>
      <c r="E16" s="12"/>
      <c r="F16" s="4"/>
      <c r="G16" s="4"/>
      <c r="H16" s="4"/>
      <c r="I16" s="4"/>
      <c r="J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row>
    <row r="17" spans="2:122" s="1" customFormat="1" ht="15" customHeight="1" x14ac:dyDescent="0.15">
      <c r="B17" s="15"/>
      <c r="C17" s="16"/>
      <c r="D17" s="5"/>
      <c r="E17" s="12"/>
      <c r="F17" s="4"/>
      <c r="G17" s="4"/>
      <c r="H17" s="4"/>
      <c r="I17" s="4"/>
      <c r="J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row>
    <row r="18" spans="2:122" s="1" customFormat="1" ht="15" customHeight="1" x14ac:dyDescent="0.15">
      <c r="B18" s="15"/>
      <c r="C18" s="16"/>
      <c r="D18" s="5"/>
      <c r="E18" s="12"/>
      <c r="F18" s="4"/>
      <c r="G18" s="4"/>
      <c r="H18" s="4"/>
      <c r="I18" s="4"/>
      <c r="J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row>
    <row r="19" spans="2:122" s="1" customFormat="1" ht="15" customHeight="1" x14ac:dyDescent="0.15">
      <c r="B19" s="15"/>
      <c r="C19" s="16"/>
      <c r="D19" s="5"/>
      <c r="E19" s="12"/>
      <c r="F19" s="4"/>
      <c r="G19" s="4"/>
      <c r="H19" s="4"/>
      <c r="I19" s="4"/>
      <c r="J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row>
    <row r="20" spans="2:122" s="1" customFormat="1" ht="15" customHeight="1" x14ac:dyDescent="0.15">
      <c r="B20" s="15"/>
      <c r="C20" s="16"/>
      <c r="D20" s="5"/>
      <c r="E20" s="12"/>
      <c r="F20" s="4"/>
      <c r="G20" s="4"/>
      <c r="H20" s="4"/>
      <c r="I20" s="4"/>
      <c r="J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row>
    <row r="21" spans="2:122" s="1" customFormat="1" ht="15" customHeight="1" x14ac:dyDescent="0.15">
      <c r="B21" s="15"/>
      <c r="C21" s="16"/>
      <c r="D21" s="5"/>
      <c r="E21" s="12"/>
      <c r="F21" s="4"/>
      <c r="G21" s="4"/>
      <c r="H21" s="4"/>
      <c r="I21" s="4"/>
      <c r="J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row>
    <row r="22" spans="2:122" s="1" customFormat="1" ht="15" customHeight="1" x14ac:dyDescent="0.15">
      <c r="B22" s="15"/>
      <c r="C22" s="16"/>
      <c r="D22" s="5"/>
      <c r="E22" s="12"/>
      <c r="F22" s="4"/>
      <c r="G22" s="4"/>
      <c r="H22" s="4"/>
      <c r="I22" s="4"/>
      <c r="J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row>
    <row r="23" spans="2:122" s="1" customFormat="1" ht="15" customHeight="1" x14ac:dyDescent="0.15">
      <c r="B23" s="15"/>
      <c r="C23" s="16"/>
      <c r="D23" s="5"/>
      <c r="E23" s="12"/>
      <c r="F23" s="4"/>
      <c r="G23" s="4"/>
      <c r="H23" s="4"/>
      <c r="I23" s="4"/>
      <c r="J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row>
    <row r="24" spans="2:122" s="1" customFormat="1" ht="15" customHeight="1" x14ac:dyDescent="0.15">
      <c r="B24" s="15"/>
      <c r="C24" s="16"/>
      <c r="D24" s="5"/>
      <c r="E24" s="12"/>
      <c r="F24" s="4"/>
      <c r="G24" s="4"/>
      <c r="H24" s="4"/>
      <c r="I24" s="4"/>
      <c r="J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row>
    <row r="25" spans="2:122" s="1" customFormat="1" ht="15" customHeight="1" x14ac:dyDescent="0.15">
      <c r="B25" s="15"/>
      <c r="C25" s="16"/>
      <c r="D25" s="5"/>
      <c r="E25" s="12"/>
      <c r="F25" s="4"/>
      <c r="G25" s="4"/>
      <c r="H25" s="4"/>
      <c r="I25" s="4"/>
      <c r="J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row>
    <row r="26" spans="2:122" s="1" customFormat="1" ht="15" customHeight="1" x14ac:dyDescent="0.15">
      <c r="B26" s="15"/>
      <c r="C26" s="16"/>
      <c r="D26" s="5"/>
      <c r="E26" s="12"/>
      <c r="F26" s="4"/>
      <c r="G26" s="4"/>
      <c r="H26" s="4"/>
      <c r="I26" s="4"/>
      <c r="J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row>
    <row r="27" spans="2:122" s="1" customFormat="1" ht="15" customHeight="1" x14ac:dyDescent="0.15">
      <c r="B27" s="20"/>
      <c r="C27" s="20"/>
      <c r="D27" s="45"/>
      <c r="E27" s="34"/>
      <c r="F27" s="10"/>
      <c r="G27" s="10"/>
      <c r="H27" s="10"/>
      <c r="I27" s="4"/>
      <c r="J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row>
    <row r="28" spans="2:122" s="4" customFormat="1" ht="129.94999999999999" customHeight="1" x14ac:dyDescent="0.15">
      <c r="B28" s="20"/>
      <c r="C28" s="20"/>
      <c r="D28" s="45"/>
      <c r="E28" s="21"/>
      <c r="F28" s="132" t="s">
        <v>143</v>
      </c>
      <c r="G28" s="133" t="s">
        <v>144</v>
      </c>
      <c r="H28" s="134" t="s">
        <v>145</v>
      </c>
      <c r="I28" s="17"/>
      <c r="J28" s="17"/>
      <c r="K28" s="1"/>
      <c r="L28" s="9"/>
      <c r="M28" s="9"/>
      <c r="N28" s="9"/>
      <c r="Y28" s="17"/>
      <c r="Z28" s="17"/>
      <c r="AA28" s="17"/>
      <c r="AB28" s="17"/>
      <c r="AC28" s="17"/>
      <c r="AD28" s="17"/>
    </row>
    <row r="29" spans="2:122" s="3" customFormat="1" ht="20.100000000000001" customHeight="1" x14ac:dyDescent="0.15">
      <c r="B29" s="20"/>
      <c r="C29" s="20"/>
      <c r="D29" s="45"/>
      <c r="E29" s="11" t="s">
        <v>0</v>
      </c>
      <c r="F29" s="135"/>
      <c r="G29" s="136"/>
      <c r="H29" s="137"/>
      <c r="I29" s="18"/>
      <c r="J29" s="18"/>
      <c r="K29" s="1"/>
      <c r="O29" s="113" t="s">
        <v>0</v>
      </c>
      <c r="W29" s="12"/>
      <c r="X29" s="4"/>
      <c r="Y29" s="14" t="s">
        <v>1</v>
      </c>
      <c r="Z29" s="18"/>
      <c r="AA29" s="18"/>
      <c r="AB29" s="18"/>
      <c r="AC29" s="18"/>
      <c r="AD29" s="18"/>
    </row>
    <row r="30" spans="2:122" s="1" customFormat="1" ht="22.5" customHeight="1" x14ac:dyDescent="0.15">
      <c r="B30" s="441" t="s">
        <v>3</v>
      </c>
      <c r="C30" s="138" t="s">
        <v>375</v>
      </c>
      <c r="D30" s="139"/>
      <c r="E30" s="140">
        <v>155</v>
      </c>
      <c r="F30" s="141">
        <v>27.741935483870968</v>
      </c>
      <c r="G30" s="142">
        <v>62.580645161290327</v>
      </c>
      <c r="H30" s="143">
        <v>9.67741935483871</v>
      </c>
      <c r="I30" s="19"/>
      <c r="J30" s="19"/>
      <c r="K30" s="4"/>
      <c r="L30" s="441" t="s">
        <v>3</v>
      </c>
      <c r="M30" s="138" t="s">
        <v>242</v>
      </c>
      <c r="N30" s="139"/>
      <c r="O30" s="140">
        <f t="shared" ref="O30:O31" si="0">IF(LEN(E30)=0,"",E30)</f>
        <v>155</v>
      </c>
      <c r="P30" s="114"/>
      <c r="Q30" s="7"/>
      <c r="R30" s="7"/>
      <c r="S30" s="7"/>
      <c r="T30" s="7"/>
      <c r="U30" s="7"/>
      <c r="V30" s="7"/>
      <c r="W30" s="7"/>
      <c r="X30" s="4"/>
      <c r="Y30" s="115"/>
      <c r="Z30" s="8"/>
      <c r="AA30" s="8"/>
      <c r="AB30" s="8"/>
      <c r="AC30" s="8"/>
      <c r="AD30" s="8"/>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row>
    <row r="31" spans="2:122" s="1" customFormat="1" ht="22.5" customHeight="1" x14ac:dyDescent="0.15">
      <c r="B31" s="442"/>
      <c r="C31" s="144" t="s">
        <v>379</v>
      </c>
      <c r="D31" s="145"/>
      <c r="E31" s="146">
        <v>138</v>
      </c>
      <c r="F31" s="147">
        <v>12.318840579710146</v>
      </c>
      <c r="G31" s="148">
        <v>83.333333333333343</v>
      </c>
      <c r="H31" s="149">
        <v>4.3478260869565215</v>
      </c>
      <c r="I31" s="19"/>
      <c r="J31" s="19"/>
      <c r="K31" s="4"/>
      <c r="L31" s="442"/>
      <c r="M31" s="144" t="s">
        <v>241</v>
      </c>
      <c r="N31" s="145"/>
      <c r="O31" s="146">
        <f t="shared" si="0"/>
        <v>138</v>
      </c>
      <c r="P31" s="116"/>
      <c r="Q31" s="117"/>
      <c r="R31" s="117"/>
      <c r="S31" s="117"/>
      <c r="T31" s="117"/>
      <c r="U31" s="117"/>
      <c r="V31" s="117"/>
      <c r="W31" s="117"/>
      <c r="X31" s="118"/>
      <c r="Y31" s="119"/>
      <c r="Z31" s="8"/>
      <c r="AA31" s="8"/>
      <c r="AB31" s="8"/>
      <c r="AC31" s="8"/>
      <c r="AD31" s="8"/>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row>
    <row r="32" spans="2:122" ht="22.5" customHeight="1" x14ac:dyDescent="0.15"/>
    <row r="33" spans="3:7" ht="22.5" customHeight="1" x14ac:dyDescent="0.15">
      <c r="D33" s="151" t="str">
        <f>F28</f>
        <v>現在、子育てをしている</v>
      </c>
      <c r="E33" s="151" t="str">
        <f t="shared" ref="E33:F33" si="1">G28</f>
        <v>これまで子育てをしていたが、今はほとんど手がかからない</v>
      </c>
      <c r="F33" s="151" t="str">
        <f t="shared" si="1"/>
        <v>これまでも、現在もあまり子育てをしていない</v>
      </c>
      <c r="G33" s="150" t="s">
        <v>246</v>
      </c>
    </row>
    <row r="34" spans="3:7" ht="22.5" customHeight="1" x14ac:dyDescent="0.15">
      <c r="C34" s="150" t="str">
        <f>M30 &amp; "(n=" &amp;E30 &amp; ")"</f>
        <v>男性　総合職(n=155)</v>
      </c>
      <c r="D34" s="127">
        <f>F30</f>
        <v>27.741935483870968</v>
      </c>
      <c r="E34" s="127">
        <f t="shared" ref="E34:F34" si="2">G30</f>
        <v>62.580645161290327</v>
      </c>
      <c r="F34" s="127">
        <f t="shared" si="2"/>
        <v>9.67741935483871</v>
      </c>
      <c r="G34" s="127">
        <f>SUM(D34:F34)</f>
        <v>100</v>
      </c>
    </row>
    <row r="35" spans="3:7" ht="22.5" customHeight="1" x14ac:dyDescent="0.15">
      <c r="C35" s="150" t="str">
        <f>M31 &amp; "(n=" &amp;E31 &amp; ")"</f>
        <v>女性　総合職(n=138)</v>
      </c>
      <c r="D35" s="127">
        <f>F31</f>
        <v>12.318840579710146</v>
      </c>
      <c r="E35" s="127">
        <f t="shared" ref="E35:F35" si="3">G31</f>
        <v>83.333333333333343</v>
      </c>
      <c r="F35" s="127">
        <f t="shared" si="3"/>
        <v>4.3478260869565215</v>
      </c>
      <c r="G35" s="127">
        <f>SUM(D35:F35)</f>
        <v>100</v>
      </c>
    </row>
    <row r="36" spans="3:7" ht="22.5" customHeight="1" x14ac:dyDescent="0.15"/>
    <row r="37" spans="3:7" ht="22.5" customHeight="1" x14ac:dyDescent="0.15"/>
    <row r="38" spans="3:7" ht="22.5" customHeight="1" x14ac:dyDescent="0.15"/>
    <row r="39" spans="3:7" ht="22.5" customHeight="1" x14ac:dyDescent="0.15"/>
    <row r="40" spans="3:7" ht="22.5" customHeight="1" x14ac:dyDescent="0.15"/>
    <row r="41" spans="3:7" ht="22.5" customHeight="1" x14ac:dyDescent="0.15"/>
    <row r="42" spans="3:7" ht="22.5" customHeight="1" x14ac:dyDescent="0.15"/>
    <row r="43" spans="3:7" ht="22.5" customHeight="1" x14ac:dyDescent="0.15"/>
    <row r="44" spans="3:7" ht="22.5" customHeight="1" x14ac:dyDescent="0.15"/>
    <row r="45" spans="3:7" ht="22.5" customHeight="1" x14ac:dyDescent="0.15"/>
    <row r="46" spans="3:7" ht="22.5" customHeight="1" x14ac:dyDescent="0.15"/>
    <row r="47" spans="3:7" ht="22.5" customHeight="1" x14ac:dyDescent="0.15"/>
    <row r="48" spans="3:7" ht="22.5" customHeight="1" x14ac:dyDescent="0.15"/>
    <row r="49" ht="22.5" customHeight="1" x14ac:dyDescent="0.15"/>
    <row r="50" ht="22.5" customHeight="1" x14ac:dyDescent="0.15"/>
  </sheetData>
  <mergeCells count="2">
    <mergeCell ref="B30:B31"/>
    <mergeCell ref="L30:L31"/>
  </mergeCells>
  <phoneticPr fontId="7"/>
  <conditionalFormatting sqref="Y28:AD28 C30:C31 F28:J28">
    <cfRule type="cellIs" dxfId="53" priority="2" stopIfTrue="1" operator="equal">
      <formula>"."</formula>
    </cfRule>
  </conditionalFormatting>
  <conditionalFormatting sqref="M30:M31">
    <cfRule type="cellIs" dxfId="52"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0"/>
  <sheetViews>
    <sheetView topLeftCell="C30" zoomScaleNormal="100" workbookViewId="0">
      <selection activeCell="C31" sqref="C31"/>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x14ac:dyDescent="0.15">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x14ac:dyDescent="0.15">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x14ac:dyDescent="0.15">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0"/>
      <c r="C27" s="20"/>
      <c r="D27" s="45"/>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0"/>
      <c r="C28" s="20"/>
      <c r="D28" s="45"/>
      <c r="E28" s="21"/>
      <c r="F28" s="22" t="s">
        <v>146</v>
      </c>
      <c r="G28" s="23" t="s">
        <v>147</v>
      </c>
      <c r="H28" s="23" t="s">
        <v>148</v>
      </c>
      <c r="I28" s="24" t="s">
        <v>149</v>
      </c>
      <c r="J28" s="17"/>
      <c r="K28" s="17"/>
      <c r="L28" s="1"/>
      <c r="M28" s="9"/>
      <c r="N28" s="9"/>
      <c r="O28" s="9"/>
      <c r="Z28" s="17"/>
      <c r="AA28" s="17"/>
      <c r="AB28" s="17"/>
      <c r="AC28" s="17"/>
      <c r="AD28" s="17"/>
      <c r="AE28" s="17"/>
    </row>
    <row r="29" spans="2:123" s="3" customFormat="1" ht="20.100000000000001" customHeight="1" x14ac:dyDescent="0.15">
      <c r="B29" s="20"/>
      <c r="C29" s="20"/>
      <c r="D29" s="45"/>
      <c r="E29" s="11" t="s">
        <v>0</v>
      </c>
      <c r="F29" s="25"/>
      <c r="G29" s="26"/>
      <c r="H29" s="26"/>
      <c r="I29" s="27"/>
      <c r="J29" s="18"/>
      <c r="K29" s="18"/>
      <c r="L29" s="1"/>
      <c r="P29" s="113" t="s">
        <v>0</v>
      </c>
      <c r="X29" s="12"/>
      <c r="Y29" s="4"/>
      <c r="Z29" s="14" t="s">
        <v>1</v>
      </c>
      <c r="AA29" s="18"/>
      <c r="AB29" s="18"/>
      <c r="AC29" s="18"/>
      <c r="AD29" s="18"/>
      <c r="AE29" s="18"/>
    </row>
    <row r="30" spans="2:123" s="1" customFormat="1" ht="22.5" customHeight="1" x14ac:dyDescent="0.15">
      <c r="B30" s="388" t="s">
        <v>3</v>
      </c>
      <c r="C30" s="42" t="s">
        <v>375</v>
      </c>
      <c r="D30" s="43"/>
      <c r="E30" s="39">
        <v>97</v>
      </c>
      <c r="F30" s="81">
        <v>5.1546391752577314</v>
      </c>
      <c r="G30" s="67">
        <v>14.432989690721648</v>
      </c>
      <c r="H30" s="56">
        <v>49.484536082474229</v>
      </c>
      <c r="I30" s="104">
        <v>30.927835051546392</v>
      </c>
      <c r="J30" s="19"/>
      <c r="K30" s="19"/>
      <c r="L30" s="4"/>
      <c r="M30" s="388" t="s">
        <v>3</v>
      </c>
      <c r="N30" s="42" t="s">
        <v>237</v>
      </c>
      <c r="O30" s="43"/>
      <c r="P30" s="39">
        <f t="shared" ref="P30:P31" si="0">IF(LEN(E30)=0,"",E30)</f>
        <v>97</v>
      </c>
      <c r="Q30" s="114"/>
      <c r="R30" s="7"/>
      <c r="S30" s="7"/>
      <c r="T30" s="7"/>
      <c r="U30" s="7"/>
      <c r="V30" s="7"/>
      <c r="W30" s="7"/>
      <c r="X30" s="7"/>
      <c r="Y30" s="4"/>
      <c r="Z30" s="115"/>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389"/>
      <c r="C31" s="41" t="s">
        <v>379</v>
      </c>
      <c r="D31" s="44"/>
      <c r="E31" s="40">
        <v>115</v>
      </c>
      <c r="F31" s="103">
        <v>26.956521739130434</v>
      </c>
      <c r="G31" s="71">
        <v>46.086956521739133</v>
      </c>
      <c r="H31" s="61">
        <v>22.608695652173914</v>
      </c>
      <c r="I31" s="82">
        <v>4.3478260869565215</v>
      </c>
      <c r="J31" s="19"/>
      <c r="K31" s="19"/>
      <c r="L31" s="4"/>
      <c r="M31" s="389"/>
      <c r="N31" s="41" t="s">
        <v>238</v>
      </c>
      <c r="O31" s="44"/>
      <c r="P31" s="40">
        <f t="shared" si="0"/>
        <v>115</v>
      </c>
      <c r="Q31" s="116"/>
      <c r="R31" s="117"/>
      <c r="S31" s="117"/>
      <c r="T31" s="117"/>
      <c r="U31" s="117"/>
      <c r="V31" s="117"/>
      <c r="W31" s="117"/>
      <c r="X31" s="117"/>
      <c r="Y31" s="118"/>
      <c r="Z31" s="119"/>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ht="22.5" customHeight="1" x14ac:dyDescent="0.15"/>
    <row r="33" spans="3:8" ht="22.5" customHeight="1" x14ac:dyDescent="0.15">
      <c r="C33" s="150"/>
      <c r="D33" s="151" t="str">
        <f>F28</f>
        <v>感じることがあった</v>
      </c>
      <c r="E33" s="151" t="str">
        <f t="shared" ref="E33:G33" si="1">G28</f>
        <v>まあ感じることがあった</v>
      </c>
      <c r="F33" s="151" t="str">
        <f t="shared" si="1"/>
        <v>あまり感じることがなかった</v>
      </c>
      <c r="G33" s="151" t="str">
        <f t="shared" si="1"/>
        <v>感じることがなかった</v>
      </c>
      <c r="H33" t="s">
        <v>247</v>
      </c>
    </row>
    <row r="34" spans="3:8" ht="22.5" customHeight="1" x14ac:dyDescent="0.15">
      <c r="C34" s="150" t="str">
        <f>N30 &amp; "(n=" &amp;E30 &amp; ")"</f>
        <v>男性 総合職(n=97)</v>
      </c>
      <c r="D34" s="127">
        <f>F30</f>
        <v>5.1546391752577314</v>
      </c>
      <c r="E34" s="127">
        <f t="shared" ref="E34:G34" si="2">G30</f>
        <v>14.432989690721648</v>
      </c>
      <c r="F34" s="127">
        <f t="shared" si="2"/>
        <v>49.484536082474229</v>
      </c>
      <c r="G34" s="127">
        <f t="shared" si="2"/>
        <v>30.927835051546392</v>
      </c>
      <c r="H34" s="127">
        <f>SUM(D34:G34)</f>
        <v>100</v>
      </c>
    </row>
    <row r="35" spans="3:8" ht="22.5" customHeight="1" x14ac:dyDescent="0.15">
      <c r="C35" s="150" t="str">
        <f>N31 &amp; "(n=" &amp;E31 &amp; ")"</f>
        <v>女性　総合職(n=115)</v>
      </c>
      <c r="D35" s="127">
        <f>F31</f>
        <v>26.956521739130434</v>
      </c>
      <c r="E35" s="127">
        <f t="shared" ref="E35:G35" si="3">G31</f>
        <v>46.086956521739133</v>
      </c>
      <c r="F35" s="127">
        <f t="shared" si="3"/>
        <v>22.608695652173914</v>
      </c>
      <c r="G35" s="127">
        <f t="shared" si="3"/>
        <v>4.3478260869565215</v>
      </c>
      <c r="H35" s="127">
        <f>SUM(D35:G35)</f>
        <v>99.999999999999986</v>
      </c>
    </row>
    <row r="36" spans="3:8" ht="22.5" customHeight="1" x14ac:dyDescent="0.15"/>
    <row r="37" spans="3:8" ht="22.5" customHeight="1" x14ac:dyDescent="0.15"/>
    <row r="38" spans="3:8" ht="22.5" customHeight="1" x14ac:dyDescent="0.15"/>
    <row r="39" spans="3:8" ht="22.5" customHeight="1" x14ac:dyDescent="0.15"/>
    <row r="40" spans="3:8" ht="22.5" customHeight="1" x14ac:dyDescent="0.15"/>
    <row r="41" spans="3:8" ht="22.5" customHeight="1" x14ac:dyDescent="0.15"/>
    <row r="42" spans="3:8" ht="22.5" customHeight="1" x14ac:dyDescent="0.15"/>
    <row r="43" spans="3:8" ht="22.5" customHeight="1" x14ac:dyDescent="0.15"/>
    <row r="44" spans="3:8" ht="22.5" customHeight="1" x14ac:dyDescent="0.15"/>
    <row r="45" spans="3:8" ht="22.5" customHeight="1" x14ac:dyDescent="0.15"/>
    <row r="46" spans="3:8" ht="22.5" customHeight="1" x14ac:dyDescent="0.15"/>
    <row r="47" spans="3:8" ht="22.5" customHeight="1" x14ac:dyDescent="0.15"/>
    <row r="48" spans="3:8" ht="22.5" customHeight="1" x14ac:dyDescent="0.15"/>
    <row r="49" ht="22.5" customHeight="1" x14ac:dyDescent="0.15"/>
    <row r="50" ht="22.5" customHeight="1" x14ac:dyDescent="0.15"/>
  </sheetData>
  <mergeCells count="2">
    <mergeCell ref="B30:B31"/>
    <mergeCell ref="M30:M31"/>
  </mergeCells>
  <phoneticPr fontId="7"/>
  <conditionalFormatting sqref="Z28:AE28 C30:C31 F28:K28">
    <cfRule type="cellIs" dxfId="51" priority="2" stopIfTrue="1" operator="equal">
      <formula>"."</formula>
    </cfRule>
  </conditionalFormatting>
  <conditionalFormatting sqref="N30:N31">
    <cfRule type="cellIs" dxfId="50"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R50"/>
  <sheetViews>
    <sheetView topLeftCell="C27" zoomScaleNormal="100" workbookViewId="0">
      <selection activeCell="C31" sqref="C31"/>
    </sheetView>
  </sheetViews>
  <sheetFormatPr defaultColWidth="5.25" defaultRowHeight="13.5" x14ac:dyDescent="0.15"/>
  <cols>
    <col min="1" max="2" width="7" customWidth="1"/>
    <col min="3" max="3" width="25.625" customWidth="1"/>
    <col min="4" max="4" width="4.625" customWidth="1"/>
    <col min="5" max="5" width="5.375" customWidth="1"/>
    <col min="6" max="10" width="6.75" customWidth="1"/>
    <col min="11" max="11" width="3.375" customWidth="1"/>
    <col min="12" max="12" width="7" customWidth="1"/>
    <col min="13" max="13" width="25.625" customWidth="1"/>
    <col min="14" max="14" width="4.625" customWidth="1"/>
    <col min="15" max="15" width="5.375" customWidth="1"/>
    <col min="16" max="24" width="5.25" customWidth="1"/>
    <col min="25" max="31" width="5.375" customWidth="1"/>
    <col min="32" max="122" width="5.25" customWidth="1"/>
  </cols>
  <sheetData>
    <row r="1" spans="2:122" s="1" customFormat="1" ht="21.75" customHeight="1" x14ac:dyDescent="0.15">
      <c r="B1" s="15"/>
      <c r="C1" s="16"/>
      <c r="D1" s="2"/>
      <c r="E1" s="13"/>
      <c r="F1" s="4"/>
      <c r="G1" s="4"/>
      <c r="H1" s="4"/>
      <c r="I1" s="4"/>
      <c r="J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row>
    <row r="2" spans="2:122" s="1" customFormat="1" ht="15" customHeight="1" x14ac:dyDescent="0.15">
      <c r="B2" s="15"/>
      <c r="C2" s="16"/>
      <c r="D2" s="2"/>
      <c r="E2" s="13"/>
      <c r="F2" s="4"/>
      <c r="G2" s="4"/>
      <c r="H2" s="4"/>
      <c r="I2" s="4"/>
      <c r="J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row>
    <row r="3" spans="2:122" s="1" customFormat="1" ht="15" customHeight="1" x14ac:dyDescent="0.15">
      <c r="B3" s="15"/>
      <c r="C3" s="16"/>
      <c r="D3" s="2"/>
      <c r="E3" s="13"/>
      <c r="F3" s="4"/>
      <c r="G3" s="4"/>
      <c r="H3" s="4"/>
      <c r="I3" s="4"/>
      <c r="J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row>
    <row r="4" spans="2:122" s="1" customFormat="1" ht="15" customHeight="1" x14ac:dyDescent="0.15">
      <c r="B4" s="15"/>
      <c r="C4" s="16"/>
      <c r="D4" s="2"/>
      <c r="E4" s="13"/>
      <c r="F4" s="4"/>
      <c r="G4" s="4"/>
      <c r="H4" s="4"/>
      <c r="I4" s="4"/>
      <c r="J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row>
    <row r="5" spans="2:122" s="1" customFormat="1" ht="15" customHeight="1" x14ac:dyDescent="0.15">
      <c r="B5" s="15"/>
      <c r="C5" s="16"/>
      <c r="D5" s="2"/>
      <c r="E5" s="13"/>
      <c r="F5" s="4"/>
      <c r="G5" s="4"/>
      <c r="H5" s="4"/>
      <c r="I5" s="4"/>
      <c r="J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row>
    <row r="6" spans="2:122" s="1" customFormat="1" ht="15" customHeight="1" x14ac:dyDescent="0.15">
      <c r="B6" s="15"/>
      <c r="C6" s="16"/>
      <c r="D6" s="2"/>
      <c r="E6" s="13"/>
      <c r="F6" s="4"/>
      <c r="G6" s="4"/>
      <c r="H6" s="4"/>
      <c r="I6" s="4"/>
      <c r="J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row>
    <row r="7" spans="2:122" s="1" customFormat="1" ht="15" customHeight="1" x14ac:dyDescent="0.15">
      <c r="B7" s="15"/>
      <c r="C7" s="16"/>
      <c r="D7" s="2"/>
      <c r="E7" s="13"/>
      <c r="F7" s="4"/>
      <c r="G7" s="4"/>
      <c r="H7" s="4"/>
      <c r="I7" s="4"/>
      <c r="J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row>
    <row r="8" spans="2:122" s="1" customFormat="1" ht="15" hidden="1" customHeight="1" x14ac:dyDescent="0.15">
      <c r="B8" s="15"/>
      <c r="C8" s="16"/>
      <c r="D8" s="2"/>
      <c r="E8" s="13"/>
      <c r="F8" s="4"/>
      <c r="G8" s="4"/>
      <c r="H8" s="4"/>
      <c r="I8" s="4"/>
      <c r="J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row>
    <row r="9" spans="2:122" s="1" customFormat="1" ht="15" hidden="1" customHeight="1" x14ac:dyDescent="0.15">
      <c r="B9" s="15"/>
      <c r="C9" s="16"/>
      <c r="D9" s="2"/>
      <c r="E9" s="13"/>
      <c r="F9" s="4"/>
      <c r="G9" s="4"/>
      <c r="H9" s="4"/>
      <c r="I9" s="4"/>
      <c r="J9" s="4"/>
      <c r="K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row>
    <row r="10" spans="2:122" s="1" customFormat="1" ht="15" hidden="1" customHeight="1" x14ac:dyDescent="0.15">
      <c r="B10" s="15"/>
      <c r="C10" s="16"/>
      <c r="D10" s="5"/>
      <c r="E10" s="12"/>
      <c r="F10" s="4"/>
      <c r="G10" s="4"/>
      <c r="H10" s="4"/>
      <c r="I10" s="4"/>
      <c r="J10" s="4"/>
      <c r="K10" s="3"/>
      <c r="O10" s="4"/>
      <c r="P10" s="4"/>
      <c r="Q10" s="4"/>
      <c r="R10" s="4"/>
      <c r="S10" s="4"/>
      <c r="T10" s="4"/>
      <c r="U10" s="4"/>
      <c r="V10" s="4"/>
      <c r="W10" s="4"/>
      <c r="X10" s="3"/>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row>
    <row r="11" spans="2:122" s="1" customFormat="1" ht="15" hidden="1" customHeight="1" x14ac:dyDescent="0.15">
      <c r="B11" s="15"/>
      <c r="C11" s="16"/>
      <c r="D11" s="5"/>
      <c r="E11" s="12"/>
      <c r="F11" s="4"/>
      <c r="G11" s="4"/>
      <c r="H11" s="4"/>
      <c r="I11" s="4"/>
      <c r="J11" s="4"/>
      <c r="K11" s="6"/>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row>
    <row r="12" spans="2:122" s="1" customFormat="1" ht="15" hidden="1" customHeight="1" x14ac:dyDescent="0.15">
      <c r="B12" s="15"/>
      <c r="C12" s="16"/>
      <c r="D12" s="5"/>
      <c r="E12" s="12"/>
      <c r="F12" s="4"/>
      <c r="G12" s="4"/>
      <c r="H12" s="4"/>
      <c r="I12" s="4"/>
      <c r="J12" s="4"/>
      <c r="K12" s="6"/>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row>
    <row r="13" spans="2:122" s="1" customFormat="1" ht="15" hidden="1" customHeight="1" x14ac:dyDescent="0.15">
      <c r="B13" s="15"/>
      <c r="C13" s="16"/>
      <c r="D13" s="5"/>
      <c r="E13" s="12"/>
      <c r="F13" s="4"/>
      <c r="G13" s="4"/>
      <c r="H13" s="4"/>
      <c r="I13" s="4"/>
      <c r="J13" s="4"/>
      <c r="K13" s="6"/>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row>
    <row r="14" spans="2:122" s="1" customFormat="1" ht="15" customHeight="1" x14ac:dyDescent="0.15">
      <c r="B14" s="15"/>
      <c r="C14" s="16"/>
      <c r="D14" s="5"/>
      <c r="E14" s="12"/>
      <c r="F14" s="4"/>
      <c r="G14" s="4"/>
      <c r="H14" s="4"/>
      <c r="I14" s="4"/>
      <c r="J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row>
    <row r="15" spans="2:122" s="1" customFormat="1" ht="15" customHeight="1" x14ac:dyDescent="0.15">
      <c r="B15" s="15"/>
      <c r="C15" s="16"/>
      <c r="D15" s="5"/>
      <c r="E15" s="12"/>
      <c r="F15" s="4"/>
      <c r="G15" s="4"/>
      <c r="H15" s="4"/>
      <c r="I15" s="4"/>
      <c r="J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row>
    <row r="16" spans="2:122" s="1" customFormat="1" ht="15" customHeight="1" x14ac:dyDescent="0.15">
      <c r="B16" s="15"/>
      <c r="C16" s="16"/>
      <c r="D16" s="5"/>
      <c r="E16" s="12"/>
      <c r="F16" s="4"/>
      <c r="G16" s="4"/>
      <c r="H16" s="4"/>
      <c r="I16" s="4"/>
      <c r="J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row>
    <row r="17" spans="2:122" s="1" customFormat="1" ht="15" customHeight="1" x14ac:dyDescent="0.15">
      <c r="B17" s="15"/>
      <c r="C17" s="16"/>
      <c r="D17" s="5"/>
      <c r="E17" s="12"/>
      <c r="F17" s="4"/>
      <c r="G17" s="4"/>
      <c r="H17" s="4"/>
      <c r="I17" s="4"/>
      <c r="J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row>
    <row r="18" spans="2:122" s="1" customFormat="1" ht="15" customHeight="1" x14ac:dyDescent="0.15">
      <c r="B18" s="15"/>
      <c r="C18" s="16"/>
      <c r="D18" s="5"/>
      <c r="E18" s="12"/>
      <c r="F18" s="4"/>
      <c r="G18" s="4"/>
      <c r="H18" s="4"/>
      <c r="I18" s="4"/>
      <c r="J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row>
    <row r="19" spans="2:122" s="1" customFormat="1" ht="15" customHeight="1" x14ac:dyDescent="0.15">
      <c r="B19" s="15"/>
      <c r="C19" s="16"/>
      <c r="D19" s="5"/>
      <c r="E19" s="12"/>
      <c r="F19" s="4"/>
      <c r="G19" s="4"/>
      <c r="H19" s="4"/>
      <c r="I19" s="4"/>
      <c r="J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row>
    <row r="20" spans="2:122" s="1" customFormat="1" ht="15" customHeight="1" x14ac:dyDescent="0.15">
      <c r="B20" s="15"/>
      <c r="C20" s="16"/>
      <c r="D20" s="5"/>
      <c r="E20" s="12"/>
      <c r="F20" s="4"/>
      <c r="G20" s="4"/>
      <c r="H20" s="4"/>
      <c r="I20" s="4"/>
      <c r="J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row>
    <row r="21" spans="2:122" s="1" customFormat="1" ht="15" customHeight="1" x14ac:dyDescent="0.15">
      <c r="B21" s="15"/>
      <c r="C21" s="16"/>
      <c r="D21" s="5"/>
      <c r="E21" s="12"/>
      <c r="F21" s="4"/>
      <c r="G21" s="4"/>
      <c r="H21" s="4"/>
      <c r="I21" s="4"/>
      <c r="J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row>
    <row r="22" spans="2:122" s="1" customFormat="1" ht="15" customHeight="1" x14ac:dyDescent="0.15">
      <c r="B22" s="15"/>
      <c r="C22" s="16"/>
      <c r="D22" s="5"/>
      <c r="E22" s="12"/>
      <c r="F22" s="4"/>
      <c r="G22" s="4"/>
      <c r="H22" s="4"/>
      <c r="I22" s="4"/>
      <c r="J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row>
    <row r="23" spans="2:122" s="1" customFormat="1" ht="15" customHeight="1" x14ac:dyDescent="0.15">
      <c r="B23" s="15"/>
      <c r="C23" s="16"/>
      <c r="D23" s="5"/>
      <c r="E23" s="12"/>
      <c r="F23" s="4"/>
      <c r="G23" s="4"/>
      <c r="H23" s="4"/>
      <c r="I23" s="4"/>
      <c r="J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row>
    <row r="24" spans="2:122" s="1" customFormat="1" ht="15" customHeight="1" x14ac:dyDescent="0.15">
      <c r="B24" s="15"/>
      <c r="C24" s="16"/>
      <c r="D24" s="5"/>
      <c r="E24" s="12"/>
      <c r="F24" s="4"/>
      <c r="G24" s="4"/>
      <c r="H24" s="4"/>
      <c r="I24" s="4"/>
      <c r="J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row>
    <row r="25" spans="2:122" s="1" customFormat="1" ht="15" customHeight="1" x14ac:dyDescent="0.15">
      <c r="B25" s="15"/>
      <c r="C25" s="16"/>
      <c r="D25" s="5"/>
      <c r="E25" s="12"/>
      <c r="F25" s="4"/>
      <c r="G25" s="4"/>
      <c r="H25" s="4"/>
      <c r="I25" s="4"/>
      <c r="J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row>
    <row r="26" spans="2:122" s="1" customFormat="1" ht="15" customHeight="1" x14ac:dyDescent="0.15">
      <c r="B26" s="15"/>
      <c r="C26" s="16"/>
      <c r="D26" s="5"/>
      <c r="E26" s="12"/>
      <c r="F26" s="4"/>
      <c r="G26" s="4"/>
      <c r="H26" s="4"/>
      <c r="I26" s="4"/>
      <c r="J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row>
    <row r="27" spans="2:122" s="1" customFormat="1" ht="15" customHeight="1" x14ac:dyDescent="0.15">
      <c r="B27" s="20"/>
      <c r="C27" s="20"/>
      <c r="D27" s="45"/>
      <c r="E27" s="34"/>
      <c r="F27" s="10"/>
      <c r="G27" s="10"/>
      <c r="H27" s="10"/>
      <c r="I27" s="4"/>
      <c r="J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row>
    <row r="28" spans="2:122" s="4" customFormat="1" ht="129.94999999999999" customHeight="1" x14ac:dyDescent="0.15">
      <c r="B28" s="20"/>
      <c r="C28" s="20"/>
      <c r="D28" s="45"/>
      <c r="E28" s="21"/>
      <c r="F28" s="22" t="s">
        <v>150</v>
      </c>
      <c r="G28" s="23" t="s">
        <v>239</v>
      </c>
      <c r="H28" s="24" t="s">
        <v>151</v>
      </c>
      <c r="I28" s="17"/>
      <c r="J28" s="17"/>
      <c r="K28" s="1"/>
      <c r="L28" s="9"/>
      <c r="M28" s="9"/>
      <c r="N28" s="9"/>
      <c r="Y28" s="17"/>
      <c r="Z28" s="17"/>
      <c r="AA28" s="17"/>
      <c r="AB28" s="17"/>
      <c r="AC28" s="17"/>
      <c r="AD28" s="17"/>
    </row>
    <row r="29" spans="2:122" s="3" customFormat="1" ht="20.100000000000001" customHeight="1" x14ac:dyDescent="0.15">
      <c r="B29" s="20"/>
      <c r="C29" s="20"/>
      <c r="D29" s="45"/>
      <c r="E29" s="11" t="s">
        <v>0</v>
      </c>
      <c r="F29" s="25"/>
      <c r="G29" s="26"/>
      <c r="H29" s="27"/>
      <c r="I29" s="18"/>
      <c r="J29" s="18"/>
      <c r="K29" s="1"/>
      <c r="O29" s="113" t="s">
        <v>0</v>
      </c>
      <c r="W29" s="12"/>
      <c r="X29" s="4"/>
      <c r="Y29" s="14" t="s">
        <v>1</v>
      </c>
      <c r="Z29" s="18"/>
      <c r="AA29" s="18"/>
      <c r="AB29" s="18"/>
      <c r="AC29" s="18"/>
      <c r="AD29" s="18"/>
    </row>
    <row r="30" spans="2:122" s="1" customFormat="1" ht="22.5" customHeight="1" x14ac:dyDescent="0.15">
      <c r="B30" s="388" t="s">
        <v>3</v>
      </c>
      <c r="C30" s="42" t="s">
        <v>375</v>
      </c>
      <c r="D30" s="43"/>
      <c r="E30" s="39">
        <v>19</v>
      </c>
      <c r="F30" s="36">
        <v>42.105263157894733</v>
      </c>
      <c r="G30" s="28">
        <v>10.526315789473683</v>
      </c>
      <c r="H30" s="29">
        <v>47.368421052631575</v>
      </c>
      <c r="I30" s="19"/>
      <c r="J30" s="19"/>
      <c r="K30" s="4"/>
      <c r="L30" s="388" t="s">
        <v>3</v>
      </c>
      <c r="M30" s="42" t="s">
        <v>240</v>
      </c>
      <c r="N30" s="43"/>
      <c r="O30" s="39">
        <f t="shared" ref="O30:O31" si="0">IF(LEN(E30)=0,"",E30)</f>
        <v>19</v>
      </c>
      <c r="P30" s="114"/>
      <c r="Q30" s="7"/>
      <c r="R30" s="7"/>
      <c r="S30" s="7"/>
      <c r="T30" s="7"/>
      <c r="U30" s="7"/>
      <c r="V30" s="7"/>
      <c r="W30" s="7"/>
      <c r="X30" s="4"/>
      <c r="Y30" s="115"/>
      <c r="Z30" s="8"/>
      <c r="AA30" s="8"/>
      <c r="AB30" s="8"/>
      <c r="AC30" s="8"/>
      <c r="AD30" s="8"/>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row>
    <row r="31" spans="2:122" s="1" customFormat="1" ht="22.5" customHeight="1" x14ac:dyDescent="0.15">
      <c r="B31" s="389"/>
      <c r="C31" s="41" t="s">
        <v>379</v>
      </c>
      <c r="D31" s="44"/>
      <c r="E31" s="40">
        <v>84</v>
      </c>
      <c r="F31" s="37">
        <v>63.095238095238095</v>
      </c>
      <c r="G31" s="30">
        <v>7.1428571428571423</v>
      </c>
      <c r="H31" s="31">
        <v>29.761904761904763</v>
      </c>
      <c r="I31" s="19"/>
      <c r="J31" s="19"/>
      <c r="K31" s="4"/>
      <c r="L31" s="389"/>
      <c r="M31" s="41" t="s">
        <v>241</v>
      </c>
      <c r="N31" s="44"/>
      <c r="O31" s="40">
        <f t="shared" si="0"/>
        <v>84</v>
      </c>
      <c r="P31" s="116"/>
      <c r="Q31" s="117"/>
      <c r="R31" s="117"/>
      <c r="S31" s="117"/>
      <c r="T31" s="117"/>
      <c r="U31" s="117"/>
      <c r="V31" s="117"/>
      <c r="W31" s="117"/>
      <c r="X31" s="118"/>
      <c r="Y31" s="119"/>
      <c r="Z31" s="8"/>
      <c r="AA31" s="8"/>
      <c r="AB31" s="8"/>
      <c r="AC31" s="8"/>
      <c r="AD31" s="8"/>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row>
    <row r="32" spans="2:122" ht="22.5" customHeight="1" x14ac:dyDescent="0.15"/>
    <row r="33" spans="3:7" ht="22.5" customHeight="1" x14ac:dyDescent="0.15">
      <c r="C33" s="150"/>
      <c r="D33" s="151" t="str">
        <f>F28</f>
        <v>思う存分仕事をしている</v>
      </c>
      <c r="E33" s="151" t="str">
        <f t="shared" ref="E33:F33" si="1">G28</f>
        <v>思う存分仕事をしたいが、できていない</v>
      </c>
      <c r="F33" s="151" t="str">
        <f t="shared" si="1"/>
        <v>思う存分仕事をしたいと思わない</v>
      </c>
      <c r="G33" t="s">
        <v>247</v>
      </c>
    </row>
    <row r="34" spans="3:7" ht="22.5" customHeight="1" x14ac:dyDescent="0.15">
      <c r="C34" s="150" t="str">
        <f>M30 &amp; "(n=" &amp;E30 &amp; ")"</f>
        <v>男性　総合職(n=19)</v>
      </c>
      <c r="D34" s="127">
        <f>F30</f>
        <v>42.105263157894733</v>
      </c>
      <c r="E34" s="127">
        <f t="shared" ref="E34:F35" si="2">G30</f>
        <v>10.526315789473683</v>
      </c>
      <c r="F34" s="127">
        <f t="shared" si="2"/>
        <v>47.368421052631575</v>
      </c>
      <c r="G34" s="127">
        <f>SUM(D34:F34)</f>
        <v>100</v>
      </c>
    </row>
    <row r="35" spans="3:7" ht="22.5" customHeight="1" x14ac:dyDescent="0.15">
      <c r="C35" s="150" t="str">
        <f>M31 &amp; "(n=" &amp;E31 &amp; ")"</f>
        <v>女性　総合職(n=84)</v>
      </c>
      <c r="D35" s="127">
        <f>F31</f>
        <v>63.095238095238095</v>
      </c>
      <c r="E35" s="127">
        <f t="shared" si="2"/>
        <v>7.1428571428571423</v>
      </c>
      <c r="F35" s="127">
        <f t="shared" si="2"/>
        <v>29.761904761904763</v>
      </c>
      <c r="G35" s="127">
        <f>SUM(D35:F35)</f>
        <v>100</v>
      </c>
    </row>
    <row r="36" spans="3:7" ht="22.5" customHeight="1" x14ac:dyDescent="0.15"/>
    <row r="37" spans="3:7" ht="22.5" customHeight="1" x14ac:dyDescent="0.15"/>
    <row r="38" spans="3:7" ht="22.5" customHeight="1" x14ac:dyDescent="0.15"/>
    <row r="39" spans="3:7" ht="22.5" customHeight="1" x14ac:dyDescent="0.15"/>
    <row r="40" spans="3:7" ht="22.5" customHeight="1" x14ac:dyDescent="0.15"/>
    <row r="41" spans="3:7" ht="22.5" customHeight="1" x14ac:dyDescent="0.15"/>
    <row r="42" spans="3:7" ht="22.5" customHeight="1" x14ac:dyDescent="0.15"/>
    <row r="43" spans="3:7" ht="22.5" customHeight="1" x14ac:dyDescent="0.15"/>
    <row r="44" spans="3:7" ht="22.5" customHeight="1" x14ac:dyDescent="0.15"/>
    <row r="45" spans="3:7" ht="22.5" customHeight="1" x14ac:dyDescent="0.15"/>
    <row r="46" spans="3:7" ht="22.5" customHeight="1" x14ac:dyDescent="0.15"/>
    <row r="47" spans="3:7" ht="22.5" customHeight="1" x14ac:dyDescent="0.15"/>
    <row r="48" spans="3:7" ht="22.5" customHeight="1" x14ac:dyDescent="0.15"/>
    <row r="49" ht="22.5" customHeight="1" x14ac:dyDescent="0.15"/>
    <row r="50" ht="22.5" customHeight="1" x14ac:dyDescent="0.15"/>
  </sheetData>
  <mergeCells count="2">
    <mergeCell ref="B30:B31"/>
    <mergeCell ref="L30:L31"/>
  </mergeCells>
  <phoneticPr fontId="7"/>
  <conditionalFormatting sqref="Y28:AD28 C30:C31 F28:J28">
    <cfRule type="cellIs" dxfId="49" priority="2" stopIfTrue="1" operator="equal">
      <formula>"."</formula>
    </cfRule>
  </conditionalFormatting>
  <conditionalFormatting sqref="M30:M31">
    <cfRule type="cellIs" dxfId="48"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T51"/>
  <sheetViews>
    <sheetView topLeftCell="B26" zoomScale="82" zoomScaleNormal="82" workbookViewId="0">
      <selection activeCell="O32" sqref="O32"/>
    </sheetView>
  </sheetViews>
  <sheetFormatPr defaultColWidth="5.25" defaultRowHeight="13.5" x14ac:dyDescent="0.15"/>
  <cols>
    <col min="1" max="2" width="7" customWidth="1"/>
    <col min="3" max="3" width="25.625" customWidth="1"/>
    <col min="4" max="4" width="4.625" customWidth="1"/>
    <col min="5" max="5" width="5.375" customWidth="1"/>
    <col min="6" max="12" width="6.75" customWidth="1"/>
    <col min="13" max="13" width="3.375" customWidth="1"/>
    <col min="14" max="14" width="7" customWidth="1"/>
    <col min="15" max="15" width="25.625" customWidth="1"/>
    <col min="16" max="16" width="4.625" customWidth="1"/>
    <col min="17" max="17" width="5.375" customWidth="1"/>
    <col min="18" max="26" width="5.25" customWidth="1"/>
    <col min="27" max="33" width="5.375" customWidth="1"/>
    <col min="34" max="124" width="5.25" customWidth="1"/>
  </cols>
  <sheetData>
    <row r="1" spans="2:124" s="1" customFormat="1" ht="21.75" customHeight="1" x14ac:dyDescent="0.15">
      <c r="B1" s="15"/>
      <c r="C1" s="16"/>
      <c r="D1" s="2"/>
      <c r="E1" s="13"/>
      <c r="F1" s="4"/>
      <c r="G1" s="4"/>
      <c r="H1" s="4"/>
      <c r="I1" s="4"/>
      <c r="J1" s="4"/>
      <c r="K1" s="4"/>
      <c r="L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row>
    <row r="2" spans="2:124" s="1" customFormat="1" ht="15" customHeight="1" x14ac:dyDescent="0.15">
      <c r="B2" s="15"/>
      <c r="C2" s="16"/>
      <c r="D2" s="2"/>
      <c r="E2" s="13"/>
      <c r="F2" s="4"/>
      <c r="G2" s="4"/>
      <c r="H2" s="4"/>
      <c r="I2" s="4"/>
      <c r="J2" s="4"/>
      <c r="K2" s="4"/>
      <c r="L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row>
    <row r="3" spans="2:124" s="1" customFormat="1" ht="15" customHeight="1" x14ac:dyDescent="0.15">
      <c r="B3" s="15"/>
      <c r="C3" s="16"/>
      <c r="D3" s="2"/>
      <c r="E3" s="13"/>
      <c r="F3" s="4"/>
      <c r="G3" s="4"/>
      <c r="H3" s="4"/>
      <c r="I3" s="4"/>
      <c r="J3" s="4"/>
      <c r="K3" s="4"/>
      <c r="L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row>
    <row r="4" spans="2:124" s="1" customFormat="1" ht="15" customHeight="1" x14ac:dyDescent="0.15">
      <c r="B4" s="15"/>
      <c r="C4" s="16"/>
      <c r="D4" s="2"/>
      <c r="E4" s="13"/>
      <c r="F4" s="4"/>
      <c r="G4" s="4"/>
      <c r="H4" s="4"/>
      <c r="I4" s="4"/>
      <c r="J4" s="4"/>
      <c r="K4" s="4"/>
      <c r="L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row>
    <row r="5" spans="2:124" s="1" customFormat="1" ht="15" customHeight="1" x14ac:dyDescent="0.15">
      <c r="B5" s="15"/>
      <c r="C5" s="16"/>
      <c r="D5" s="2"/>
      <c r="E5" s="13"/>
      <c r="F5" s="4"/>
      <c r="G5" s="4"/>
      <c r="H5" s="4"/>
      <c r="I5" s="4"/>
      <c r="J5" s="4"/>
      <c r="K5" s="4"/>
      <c r="L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row>
    <row r="6" spans="2:124" s="1" customFormat="1" ht="15" customHeight="1" x14ac:dyDescent="0.15">
      <c r="B6" s="15"/>
      <c r="C6" s="16"/>
      <c r="D6" s="2"/>
      <c r="E6" s="13"/>
      <c r="F6" s="4"/>
      <c r="G6" s="4"/>
      <c r="H6" s="4"/>
      <c r="I6" s="4"/>
      <c r="J6" s="4"/>
      <c r="K6" s="4"/>
      <c r="L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row>
    <row r="7" spans="2:124" s="1" customFormat="1" ht="15" customHeight="1" x14ac:dyDescent="0.15">
      <c r="B7" s="15"/>
      <c r="C7" s="16"/>
      <c r="D7" s="2"/>
      <c r="E7" s="13"/>
      <c r="F7" s="4"/>
      <c r="G7" s="4"/>
      <c r="H7" s="4"/>
      <c r="I7" s="4"/>
      <c r="J7" s="4"/>
      <c r="K7" s="4"/>
      <c r="L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row>
    <row r="8" spans="2:124" s="1" customFormat="1" ht="15" hidden="1" customHeight="1" x14ac:dyDescent="0.15">
      <c r="B8" s="15"/>
      <c r="C8" s="16"/>
      <c r="D8" s="2"/>
      <c r="E8" s="13"/>
      <c r="F8" s="4"/>
      <c r="G8" s="4"/>
      <c r="H8" s="4"/>
      <c r="I8" s="4"/>
      <c r="J8" s="4"/>
      <c r="K8" s="4"/>
      <c r="L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row>
    <row r="9" spans="2:124" s="1" customFormat="1" ht="15" hidden="1" customHeight="1" x14ac:dyDescent="0.15">
      <c r="B9" s="15"/>
      <c r="C9" s="16"/>
      <c r="D9" s="2"/>
      <c r="E9" s="13"/>
      <c r="F9" s="4"/>
      <c r="G9" s="4"/>
      <c r="H9" s="4"/>
      <c r="I9" s="4"/>
      <c r="J9" s="4"/>
      <c r="K9" s="4"/>
      <c r="L9" s="4"/>
      <c r="M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row>
    <row r="10" spans="2:124" s="1" customFormat="1" ht="15" hidden="1" customHeight="1" x14ac:dyDescent="0.15">
      <c r="B10" s="15"/>
      <c r="C10" s="16"/>
      <c r="D10" s="5"/>
      <c r="E10" s="12"/>
      <c r="F10" s="4"/>
      <c r="G10" s="4"/>
      <c r="H10" s="4"/>
      <c r="I10" s="4"/>
      <c r="J10" s="4"/>
      <c r="K10" s="4"/>
      <c r="L10" s="4"/>
      <c r="M10" s="3"/>
      <c r="Q10" s="4"/>
      <c r="R10" s="4"/>
      <c r="S10" s="4"/>
      <c r="T10" s="4"/>
      <c r="U10" s="4"/>
      <c r="V10" s="4"/>
      <c r="W10" s="4"/>
      <c r="X10" s="4"/>
      <c r="Y10" s="4"/>
      <c r="Z10" s="3"/>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row>
    <row r="11" spans="2:124" s="1" customFormat="1" ht="15" hidden="1" customHeight="1" x14ac:dyDescent="0.15">
      <c r="B11" s="15"/>
      <c r="C11" s="16"/>
      <c r="D11" s="5"/>
      <c r="E11" s="12"/>
      <c r="F11" s="4"/>
      <c r="G11" s="4"/>
      <c r="H11" s="4"/>
      <c r="I11" s="4"/>
      <c r="J11" s="4"/>
      <c r="K11" s="4"/>
      <c r="L11" s="4"/>
      <c r="M11" s="6"/>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row>
    <row r="12" spans="2:124" s="1" customFormat="1" ht="15" hidden="1" customHeight="1" x14ac:dyDescent="0.15">
      <c r="B12" s="15"/>
      <c r="C12" s="16"/>
      <c r="D12" s="5"/>
      <c r="E12" s="12"/>
      <c r="F12" s="4"/>
      <c r="G12" s="4"/>
      <c r="H12" s="4"/>
      <c r="I12" s="4"/>
      <c r="J12" s="4"/>
      <c r="K12" s="4"/>
      <c r="L12" s="4"/>
      <c r="M12" s="6"/>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row>
    <row r="13" spans="2:124" s="1" customFormat="1" ht="15" hidden="1" customHeight="1" x14ac:dyDescent="0.15">
      <c r="B13" s="15"/>
      <c r="C13" s="16"/>
      <c r="D13" s="5"/>
      <c r="E13" s="12"/>
      <c r="F13" s="4"/>
      <c r="G13" s="4"/>
      <c r="H13" s="4"/>
      <c r="I13" s="4"/>
      <c r="J13" s="4"/>
      <c r="K13" s="4"/>
      <c r="L13" s="4"/>
      <c r="M13" s="6"/>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row>
    <row r="14" spans="2:124" s="1" customFormat="1" ht="15" customHeight="1" x14ac:dyDescent="0.15">
      <c r="B14" s="15"/>
      <c r="C14" s="16"/>
      <c r="D14" s="5"/>
      <c r="E14" s="12"/>
      <c r="F14" s="4"/>
      <c r="G14" s="4"/>
      <c r="H14" s="4"/>
      <c r="I14" s="4"/>
      <c r="J14" s="4"/>
      <c r="K14" s="4"/>
      <c r="L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row>
    <row r="15" spans="2:124" s="1" customFormat="1" ht="15" customHeight="1" x14ac:dyDescent="0.15">
      <c r="B15" s="15"/>
      <c r="C15" s="16"/>
      <c r="D15" s="5"/>
      <c r="E15" s="12"/>
      <c r="F15" s="4"/>
      <c r="G15" s="4"/>
      <c r="H15" s="4"/>
      <c r="I15" s="4"/>
      <c r="J15" s="4"/>
      <c r="K15" s="4"/>
      <c r="L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row>
    <row r="16" spans="2:124" s="1" customFormat="1" ht="15" customHeight="1" x14ac:dyDescent="0.15">
      <c r="B16" s="15"/>
      <c r="C16" s="16"/>
      <c r="D16" s="5"/>
      <c r="E16" s="12"/>
      <c r="F16" s="4"/>
      <c r="G16" s="4"/>
      <c r="H16" s="4"/>
      <c r="I16" s="4"/>
      <c r="J16" s="4"/>
      <c r="K16" s="4"/>
      <c r="L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row>
    <row r="17" spans="2:124" s="1" customFormat="1" ht="15" customHeight="1" x14ac:dyDescent="0.15">
      <c r="B17" s="15"/>
      <c r="C17" s="16"/>
      <c r="D17" s="5"/>
      <c r="E17" s="12"/>
      <c r="F17" s="4"/>
      <c r="G17" s="4"/>
      <c r="H17" s="4"/>
      <c r="I17" s="4"/>
      <c r="J17" s="4"/>
      <c r="K17" s="4"/>
      <c r="L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row>
    <row r="18" spans="2:124" s="1" customFormat="1" ht="15" customHeight="1" x14ac:dyDescent="0.15">
      <c r="B18" s="15"/>
      <c r="C18" s="16"/>
      <c r="D18" s="5"/>
      <c r="E18" s="12"/>
      <c r="F18" s="4"/>
      <c r="G18" s="4"/>
      <c r="H18" s="4"/>
      <c r="I18" s="4"/>
      <c r="J18" s="4"/>
      <c r="K18" s="4"/>
      <c r="L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row>
    <row r="19" spans="2:124" s="1" customFormat="1" ht="15" customHeight="1" x14ac:dyDescent="0.15">
      <c r="B19" s="15"/>
      <c r="C19" s="16"/>
      <c r="D19" s="5"/>
      <c r="E19" s="12"/>
      <c r="F19" s="4"/>
      <c r="G19" s="4"/>
      <c r="H19" s="4"/>
      <c r="I19" s="4"/>
      <c r="J19" s="4"/>
      <c r="K19" s="4"/>
      <c r="L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row>
    <row r="20" spans="2:124" s="1" customFormat="1" ht="15" customHeight="1" x14ac:dyDescent="0.15">
      <c r="B20" s="15"/>
      <c r="C20" s="16"/>
      <c r="D20" s="5"/>
      <c r="E20" s="12"/>
      <c r="F20" s="4"/>
      <c r="G20" s="4"/>
      <c r="H20" s="4"/>
      <c r="I20" s="4"/>
      <c r="J20" s="4"/>
      <c r="K20" s="4"/>
      <c r="L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row>
    <row r="21" spans="2:124" s="1" customFormat="1" ht="15" customHeight="1" x14ac:dyDescent="0.15">
      <c r="B21" s="15"/>
      <c r="C21" s="16"/>
      <c r="D21" s="5"/>
      <c r="E21" s="12"/>
      <c r="F21" s="4"/>
      <c r="G21" s="4"/>
      <c r="H21" s="4"/>
      <c r="I21" s="4"/>
      <c r="J21" s="4"/>
      <c r="K21" s="4"/>
      <c r="L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row>
    <row r="22" spans="2:124" s="1" customFormat="1" ht="15" customHeight="1" x14ac:dyDescent="0.15">
      <c r="B22" s="15"/>
      <c r="C22" s="16"/>
      <c r="D22" s="5"/>
      <c r="E22" s="12"/>
      <c r="F22" s="4"/>
      <c r="G22" s="4"/>
      <c r="H22" s="4"/>
      <c r="I22" s="4"/>
      <c r="J22" s="4"/>
      <c r="K22" s="4"/>
      <c r="L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row>
    <row r="23" spans="2:124" s="1" customFormat="1" ht="15" customHeight="1" x14ac:dyDescent="0.15">
      <c r="B23" s="15"/>
      <c r="C23" s="16"/>
      <c r="D23" s="5"/>
      <c r="E23" s="12"/>
      <c r="F23" s="4"/>
      <c r="G23" s="4"/>
      <c r="H23" s="4"/>
      <c r="I23" s="4"/>
      <c r="J23" s="4"/>
      <c r="K23" s="4"/>
      <c r="L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row>
    <row r="24" spans="2:124" s="1" customFormat="1" ht="15" customHeight="1" x14ac:dyDescent="0.15">
      <c r="B24" s="15"/>
      <c r="C24" s="16"/>
      <c r="D24" s="5"/>
      <c r="E24" s="12"/>
      <c r="F24" s="4"/>
      <c r="G24" s="4"/>
      <c r="H24" s="4"/>
      <c r="I24" s="4"/>
      <c r="J24" s="4"/>
      <c r="K24" s="4"/>
      <c r="L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row>
    <row r="25" spans="2:124" s="1" customFormat="1" ht="15" customHeight="1" x14ac:dyDescent="0.15">
      <c r="B25" s="15"/>
      <c r="C25" s="16"/>
      <c r="D25" s="5"/>
      <c r="E25" s="12"/>
      <c r="F25" s="4"/>
      <c r="G25" s="4"/>
      <c r="H25" s="4"/>
      <c r="I25" s="4"/>
      <c r="J25" s="4"/>
      <c r="K25" s="4"/>
      <c r="L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row>
    <row r="26" spans="2:124" s="1" customFormat="1" ht="15" customHeight="1" x14ac:dyDescent="0.15">
      <c r="B26" s="15"/>
      <c r="C26" s="16"/>
      <c r="D26" s="5"/>
      <c r="E26" s="12"/>
      <c r="F26" s="4"/>
      <c r="G26" s="4"/>
      <c r="H26" s="4"/>
      <c r="I26" s="4"/>
      <c r="J26" s="4"/>
      <c r="K26" s="4"/>
      <c r="L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row>
    <row r="27" spans="2:124" s="1" customFormat="1" ht="15" customHeight="1" x14ac:dyDescent="0.15">
      <c r="B27" s="20"/>
      <c r="C27" s="20"/>
      <c r="D27" s="45"/>
      <c r="E27" s="34"/>
      <c r="F27" s="10"/>
      <c r="G27" s="10"/>
      <c r="H27" s="10"/>
      <c r="I27" s="10"/>
      <c r="J27" s="10"/>
      <c r="K27" s="4"/>
      <c r="L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row>
    <row r="28" spans="2:124" s="4" customFormat="1" ht="129.94999999999999" customHeight="1" x14ac:dyDescent="0.15">
      <c r="B28" s="20"/>
      <c r="C28" s="20"/>
      <c r="D28" s="45"/>
      <c r="E28" s="21"/>
      <c r="F28" s="22" t="s">
        <v>57</v>
      </c>
      <c r="G28" s="23" t="s">
        <v>152</v>
      </c>
      <c r="H28" s="23" t="s">
        <v>153</v>
      </c>
      <c r="I28" s="23" t="s">
        <v>60</v>
      </c>
      <c r="J28" s="24" t="s">
        <v>11</v>
      </c>
      <c r="K28" s="17"/>
      <c r="L28" s="17"/>
      <c r="M28" s="1"/>
      <c r="N28" s="9"/>
      <c r="O28" s="9"/>
      <c r="P28" s="9"/>
      <c r="AA28" s="17"/>
      <c r="AB28" s="17"/>
      <c r="AC28" s="17"/>
      <c r="AD28" s="17"/>
      <c r="AE28" s="17"/>
      <c r="AF28" s="17"/>
    </row>
    <row r="29" spans="2:124" s="3" customFormat="1" ht="20.100000000000001" customHeight="1" x14ac:dyDescent="0.15">
      <c r="B29" s="20"/>
      <c r="C29" s="20"/>
      <c r="D29" s="45"/>
      <c r="E29" s="11" t="s">
        <v>0</v>
      </c>
      <c r="F29" s="25"/>
      <c r="G29" s="26"/>
      <c r="H29" s="26"/>
      <c r="I29" s="26"/>
      <c r="J29" s="27"/>
      <c r="K29" s="18"/>
      <c r="L29" s="18"/>
      <c r="M29" s="1"/>
      <c r="Q29" s="113" t="s">
        <v>0</v>
      </c>
      <c r="Y29" s="12"/>
      <c r="Z29" s="4"/>
      <c r="AA29" s="14" t="s">
        <v>1</v>
      </c>
      <c r="AB29" s="18"/>
      <c r="AC29" s="18"/>
      <c r="AD29" s="18"/>
      <c r="AE29" s="18"/>
      <c r="AF29" s="18"/>
    </row>
    <row r="30" spans="2:124" s="1" customFormat="1" ht="22.5" customHeight="1" x14ac:dyDescent="0.15">
      <c r="B30" s="386" t="s">
        <v>2</v>
      </c>
      <c r="C30" s="387"/>
      <c r="D30" s="387"/>
      <c r="E30" s="38">
        <v>495</v>
      </c>
      <c r="F30" s="35">
        <v>6.8686868686868685</v>
      </c>
      <c r="G30" s="32">
        <v>25.050505050505052</v>
      </c>
      <c r="H30" s="32">
        <v>27.070707070707073</v>
      </c>
      <c r="I30" s="32">
        <v>30.909090909090907</v>
      </c>
      <c r="J30" s="33">
        <v>10.1010101010101</v>
      </c>
      <c r="K30" s="19"/>
      <c r="L30" s="19"/>
      <c r="N30" s="386" t="s">
        <v>2</v>
      </c>
      <c r="O30" s="387"/>
      <c r="P30" s="387"/>
      <c r="Q30" s="38">
        <f t="shared" ref="Q30:Q32" si="0">IF(LEN(E30)=0,"",E30)</f>
        <v>495</v>
      </c>
      <c r="R30" s="120"/>
      <c r="S30" s="121"/>
      <c r="T30" s="121"/>
      <c r="U30" s="121"/>
      <c r="V30" s="121"/>
      <c r="W30" s="121"/>
      <c r="X30" s="121"/>
      <c r="Y30" s="121"/>
      <c r="Z30" s="122"/>
      <c r="AA30" s="123"/>
      <c r="AB30" s="8"/>
      <c r="AC30" s="8"/>
      <c r="AD30" s="8"/>
      <c r="AE30" s="8"/>
      <c r="AF30" s="8"/>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row>
    <row r="31" spans="2:124" s="1" customFormat="1" ht="22.5" customHeight="1" x14ac:dyDescent="0.15">
      <c r="B31" s="388" t="s">
        <v>3</v>
      </c>
      <c r="C31" s="42" t="s">
        <v>375</v>
      </c>
      <c r="D31" s="43"/>
      <c r="E31" s="39">
        <v>236</v>
      </c>
      <c r="F31" s="36">
        <v>5.0847457627118651</v>
      </c>
      <c r="G31" s="59">
        <v>17.372881355932204</v>
      </c>
      <c r="H31" s="28">
        <v>28.8135593220339</v>
      </c>
      <c r="I31" s="55">
        <v>39.83050847457627</v>
      </c>
      <c r="J31" s="29">
        <v>8.898305084745763</v>
      </c>
      <c r="K31" s="8">
        <f>SUM(F31:G31)</f>
        <v>22.457627118644069</v>
      </c>
      <c r="L31" s="19"/>
      <c r="M31" s="4"/>
      <c r="N31" s="388" t="s">
        <v>3</v>
      </c>
      <c r="O31" s="42" t="s">
        <v>375</v>
      </c>
      <c r="P31" s="43"/>
      <c r="Q31" s="39">
        <f t="shared" si="0"/>
        <v>236</v>
      </c>
      <c r="R31" s="114"/>
      <c r="S31" s="7"/>
      <c r="T31" s="7"/>
      <c r="U31" s="7"/>
      <c r="V31" s="7"/>
      <c r="W31" s="7"/>
      <c r="X31" s="7"/>
      <c r="Y31" s="7"/>
      <c r="Z31" s="4"/>
      <c r="AA31" s="115"/>
      <c r="AB31" s="8"/>
      <c r="AC31" s="8"/>
      <c r="AD31" s="8"/>
      <c r="AE31" s="8"/>
      <c r="AF31" s="8"/>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row>
    <row r="32" spans="2:124" s="1" customFormat="1" ht="22.5" customHeight="1" x14ac:dyDescent="0.15">
      <c r="B32" s="389"/>
      <c r="C32" s="41" t="s">
        <v>379</v>
      </c>
      <c r="D32" s="44"/>
      <c r="E32" s="40">
        <v>259</v>
      </c>
      <c r="F32" s="37">
        <v>8.4942084942084932</v>
      </c>
      <c r="G32" s="54">
        <v>32.046332046332047</v>
      </c>
      <c r="H32" s="30">
        <v>25.482625482625483</v>
      </c>
      <c r="I32" s="60">
        <v>22.779922779922778</v>
      </c>
      <c r="J32" s="31">
        <v>11.196911196911197</v>
      </c>
      <c r="K32" s="8">
        <f>SUM(F32:G32)</f>
        <v>40.54054054054054</v>
      </c>
      <c r="L32" s="19"/>
      <c r="M32" s="4"/>
      <c r="N32" s="389"/>
      <c r="O32" s="41" t="s">
        <v>379</v>
      </c>
      <c r="P32" s="44"/>
      <c r="Q32" s="40">
        <f t="shared" si="0"/>
        <v>259</v>
      </c>
      <c r="R32" s="116"/>
      <c r="S32" s="117"/>
      <c r="T32" s="117"/>
      <c r="U32" s="117"/>
      <c r="V32" s="117"/>
      <c r="W32" s="117"/>
      <c r="X32" s="117"/>
      <c r="Y32" s="117"/>
      <c r="Z32" s="118"/>
      <c r="AA32" s="119"/>
      <c r="AB32" s="8"/>
      <c r="AC32" s="8"/>
      <c r="AD32" s="8"/>
      <c r="AE32" s="8"/>
      <c r="AF32" s="8"/>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row>
    <row r="33" spans="3:9" ht="22.5" customHeight="1" x14ac:dyDescent="0.15"/>
    <row r="34" spans="3:9" ht="22.5" customHeight="1" x14ac:dyDescent="0.15">
      <c r="D34" s="130" t="str">
        <f>F28</f>
        <v>そう思う</v>
      </c>
      <c r="E34" s="130" t="str">
        <f t="shared" ref="E34:H34" si="1">G28</f>
        <v>どちらかと言えばそう思う</v>
      </c>
      <c r="F34" s="130" t="str">
        <f t="shared" si="1"/>
        <v>どちらかと言えばそう思わない</v>
      </c>
      <c r="G34" s="130" t="str">
        <f t="shared" si="1"/>
        <v>そう思わない</v>
      </c>
      <c r="H34" s="130" t="str">
        <f t="shared" si="1"/>
        <v>わからない</v>
      </c>
      <c r="I34" t="s">
        <v>228</v>
      </c>
    </row>
    <row r="35" spans="3:9" ht="22.5" customHeight="1" x14ac:dyDescent="0.15">
      <c r="C35" t="str">
        <f>"男性総合職(n=" &amp; E31 &amp; ")"</f>
        <v>男性総合職(n=236)</v>
      </c>
      <c r="D35" s="131">
        <f>F31</f>
        <v>5.0847457627118651</v>
      </c>
      <c r="E35" s="131">
        <f t="shared" ref="E35:H35" si="2">G31</f>
        <v>17.372881355932204</v>
      </c>
      <c r="F35" s="131">
        <f t="shared" si="2"/>
        <v>28.8135593220339</v>
      </c>
      <c r="G35" s="131">
        <f t="shared" si="2"/>
        <v>39.83050847457627</v>
      </c>
      <c r="H35" s="131">
        <f t="shared" si="2"/>
        <v>8.898305084745763</v>
      </c>
      <c r="I35" s="131">
        <f>SUM(D35:H35)</f>
        <v>99.999999999999986</v>
      </c>
    </row>
    <row r="36" spans="3:9" ht="22.5" customHeight="1" x14ac:dyDescent="0.15">
      <c r="C36" t="str">
        <f>"女性総合職(n=" &amp; E32 &amp; ")"</f>
        <v>女性総合職(n=259)</v>
      </c>
      <c r="D36" s="131">
        <f>F32</f>
        <v>8.4942084942084932</v>
      </c>
      <c r="E36" s="131">
        <f t="shared" ref="E36:H36" si="3">G32</f>
        <v>32.046332046332047</v>
      </c>
      <c r="F36" s="131">
        <f t="shared" si="3"/>
        <v>25.482625482625483</v>
      </c>
      <c r="G36" s="131">
        <f t="shared" si="3"/>
        <v>22.779922779922778</v>
      </c>
      <c r="H36" s="131">
        <f t="shared" si="3"/>
        <v>11.196911196911197</v>
      </c>
      <c r="I36" s="131">
        <f>SUM(D36:H36)</f>
        <v>100</v>
      </c>
    </row>
    <row r="37" spans="3:9" ht="22.5" customHeight="1" x14ac:dyDescent="0.15"/>
    <row r="38" spans="3:9" ht="22.5" customHeight="1" x14ac:dyDescent="0.15"/>
    <row r="39" spans="3:9" ht="22.5" customHeight="1" x14ac:dyDescent="0.15"/>
    <row r="40" spans="3:9" ht="22.5" customHeight="1" x14ac:dyDescent="0.15"/>
    <row r="41" spans="3:9" ht="22.5" customHeight="1" x14ac:dyDescent="0.15"/>
    <row r="42" spans="3:9" ht="22.5" customHeight="1" x14ac:dyDescent="0.15"/>
    <row r="43" spans="3:9" ht="22.5" customHeight="1" x14ac:dyDescent="0.15"/>
    <row r="44" spans="3:9" ht="22.5" customHeight="1" x14ac:dyDescent="0.15"/>
    <row r="45" spans="3:9" ht="22.5" customHeight="1" x14ac:dyDescent="0.15"/>
    <row r="46" spans="3:9" ht="22.5" customHeight="1" x14ac:dyDescent="0.15"/>
    <row r="47" spans="3:9" ht="22.5" customHeight="1" x14ac:dyDescent="0.15"/>
    <row r="48" spans="3:9" ht="22.5" customHeight="1" x14ac:dyDescent="0.15"/>
    <row r="49" ht="22.5" customHeight="1" x14ac:dyDescent="0.15"/>
    <row r="50" ht="22.5" customHeight="1" x14ac:dyDescent="0.15"/>
    <row r="51" ht="22.5" customHeight="1" x14ac:dyDescent="0.15"/>
  </sheetData>
  <mergeCells count="4">
    <mergeCell ref="B30:D30"/>
    <mergeCell ref="B31:B32"/>
    <mergeCell ref="N30:P30"/>
    <mergeCell ref="N31:N32"/>
  </mergeCells>
  <phoneticPr fontId="7"/>
  <conditionalFormatting sqref="AA28:AF28 C31:C32 F28:L28">
    <cfRule type="cellIs" dxfId="47" priority="2" stopIfTrue="1" operator="equal">
      <formula>"."</formula>
    </cfRule>
  </conditionalFormatting>
  <conditionalFormatting sqref="O31:O32">
    <cfRule type="cellIs" dxfId="46"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C2:I16"/>
  <sheetViews>
    <sheetView workbookViewId="0">
      <selection activeCell="C2" sqref="C2"/>
    </sheetView>
  </sheetViews>
  <sheetFormatPr defaultRowHeight="13.5" x14ac:dyDescent="0.15"/>
  <cols>
    <col min="1" max="4" width="9" style="376"/>
    <col min="5" max="5" width="13.625" style="376" customWidth="1"/>
    <col min="6" max="9" width="14" style="376" customWidth="1"/>
    <col min="10" max="10" width="11.625" style="376" bestFit="1" customWidth="1"/>
    <col min="11" max="11" width="9" style="376"/>
    <col min="12" max="12" width="11.625" style="376" bestFit="1" customWidth="1"/>
    <col min="13" max="16384" width="9" style="376"/>
  </cols>
  <sheetData>
    <row r="2" spans="3:9" x14ac:dyDescent="0.15">
      <c r="C2" s="385" t="s">
        <v>415</v>
      </c>
    </row>
    <row r="6" spans="3:9" x14ac:dyDescent="0.15">
      <c r="D6" s="374"/>
    </row>
    <row r="7" spans="3:9" x14ac:dyDescent="0.15">
      <c r="D7" s="384"/>
    </row>
    <row r="8" spans="3:9" ht="77.25" customHeight="1" x14ac:dyDescent="0.15">
      <c r="D8" s="384"/>
      <c r="E8" s="390" t="s">
        <v>414</v>
      </c>
      <c r="F8" s="397"/>
      <c r="G8" s="397"/>
      <c r="H8" s="397"/>
      <c r="I8" s="397"/>
    </row>
    <row r="9" spans="3:9" ht="35.25" customHeight="1" x14ac:dyDescent="0.15">
      <c r="D9" s="384"/>
      <c r="E9" s="390" t="s">
        <v>413</v>
      </c>
      <c r="F9" s="390"/>
      <c r="G9" s="390"/>
      <c r="H9" s="390"/>
      <c r="I9" s="390"/>
    </row>
    <row r="11" spans="3:9" s="377" customFormat="1" ht="36" customHeight="1" x14ac:dyDescent="0.15">
      <c r="E11" s="378"/>
      <c r="F11" s="378" t="s">
        <v>407</v>
      </c>
      <c r="G11" s="378" t="s">
        <v>409</v>
      </c>
      <c r="H11" s="378" t="s">
        <v>408</v>
      </c>
      <c r="I11" s="378" t="s">
        <v>410</v>
      </c>
    </row>
    <row r="12" spans="3:9" x14ac:dyDescent="0.15">
      <c r="E12" s="370" t="s">
        <v>411</v>
      </c>
      <c r="F12" s="379">
        <v>1441500000</v>
      </c>
      <c r="G12" s="379">
        <v>3718500000</v>
      </c>
      <c r="H12" s="379">
        <v>1097500000</v>
      </c>
      <c r="I12" s="379">
        <v>795500000</v>
      </c>
    </row>
    <row r="13" spans="3:9" x14ac:dyDescent="0.15">
      <c r="E13" s="380" t="s">
        <v>412</v>
      </c>
      <c r="F13" s="381">
        <v>7031707.317073171</v>
      </c>
      <c r="G13" s="381">
        <v>9437817.258883249</v>
      </c>
      <c r="H13" s="381">
        <v>4966063.3484162893</v>
      </c>
      <c r="I13" s="381">
        <v>8373684.2105263155</v>
      </c>
    </row>
    <row r="14" spans="3:9" x14ac:dyDescent="0.15">
      <c r="E14" s="382"/>
      <c r="F14" s="383"/>
      <c r="G14" s="383"/>
      <c r="H14" s="383"/>
      <c r="I14" s="383"/>
    </row>
    <row r="15" spans="3:9" x14ac:dyDescent="0.15">
      <c r="E15" s="374"/>
      <c r="F15" s="383"/>
      <c r="G15" s="383"/>
      <c r="H15" s="383"/>
      <c r="I15" s="383"/>
    </row>
    <row r="16" spans="3:9" x14ac:dyDescent="0.15">
      <c r="E16" s="374"/>
      <c r="F16" s="383"/>
      <c r="G16" s="383"/>
      <c r="H16" s="383"/>
      <c r="I16" s="383"/>
    </row>
  </sheetData>
  <mergeCells count="2">
    <mergeCell ref="E8:I8"/>
    <mergeCell ref="E9:I9"/>
  </mergeCells>
  <phoneticPr fontId="7"/>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1"/>
  <sheetViews>
    <sheetView showGridLines="0" topLeftCell="A29" zoomScale="80" workbookViewId="0">
      <selection activeCell="N32" sqref="N32"/>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customHeight="1" x14ac:dyDescent="0.15">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customHeight="1" x14ac:dyDescent="0.15">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x14ac:dyDescent="0.15">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344"/>
      <c r="C27" s="344"/>
      <c r="D27" s="45"/>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344"/>
      <c r="C28" s="344"/>
      <c r="D28" s="45"/>
      <c r="E28" s="21"/>
      <c r="F28" s="22" t="s">
        <v>57</v>
      </c>
      <c r="G28" s="23" t="s">
        <v>152</v>
      </c>
      <c r="H28" s="23" t="s">
        <v>153</v>
      </c>
      <c r="I28" s="24" t="s">
        <v>60</v>
      </c>
      <c r="J28" s="17"/>
      <c r="K28" s="17"/>
      <c r="L28" s="1"/>
      <c r="M28" s="9"/>
      <c r="N28" s="9"/>
      <c r="O28" s="9"/>
      <c r="Z28" s="17"/>
      <c r="AA28" s="17"/>
      <c r="AB28" s="17"/>
      <c r="AC28" s="17"/>
      <c r="AD28" s="17"/>
      <c r="AE28" s="17"/>
    </row>
    <row r="29" spans="2:123" s="3" customFormat="1" ht="20.100000000000001" customHeight="1" x14ac:dyDescent="0.15">
      <c r="B29" s="344"/>
      <c r="C29" s="344"/>
      <c r="D29" s="45"/>
      <c r="E29" s="11" t="s">
        <v>0</v>
      </c>
      <c r="F29" s="25"/>
      <c r="G29" s="26"/>
      <c r="H29" s="26"/>
      <c r="I29" s="27"/>
      <c r="J29" s="18"/>
      <c r="K29" s="18"/>
      <c r="L29" s="1"/>
      <c r="P29" s="113" t="s">
        <v>0</v>
      </c>
      <c r="X29" s="12"/>
      <c r="Y29" s="4"/>
      <c r="Z29" s="14" t="s">
        <v>279</v>
      </c>
      <c r="AA29" s="18"/>
      <c r="AB29" s="18"/>
      <c r="AC29" s="18"/>
      <c r="AD29" s="18"/>
      <c r="AE29" s="18"/>
    </row>
    <row r="30" spans="2:123" s="1" customFormat="1" ht="22.5" customHeight="1" x14ac:dyDescent="0.15">
      <c r="B30" s="386" t="s">
        <v>2</v>
      </c>
      <c r="C30" s="387"/>
      <c r="D30" s="387"/>
      <c r="E30" s="38">
        <v>158</v>
      </c>
      <c r="F30" s="35">
        <v>28.481012658227851</v>
      </c>
      <c r="G30" s="32">
        <v>62.025316455696199</v>
      </c>
      <c r="H30" s="32">
        <v>7.59493670886076</v>
      </c>
      <c r="I30" s="33">
        <v>1.89873417721519</v>
      </c>
      <c r="J30" s="19"/>
      <c r="K30" s="19"/>
      <c r="M30" s="386" t="s">
        <v>2</v>
      </c>
      <c r="N30" s="387"/>
      <c r="O30" s="387"/>
      <c r="P30" s="38">
        <f t="shared" ref="P30:P32" si="0">IF(LEN(E30)=0,"",E30)</f>
        <v>158</v>
      </c>
      <c r="Q30" s="120"/>
      <c r="R30" s="121"/>
      <c r="S30" s="121"/>
      <c r="T30" s="121"/>
      <c r="U30" s="121"/>
      <c r="V30" s="121"/>
      <c r="W30" s="121"/>
      <c r="X30" s="121"/>
      <c r="Y30" s="122"/>
      <c r="Z30" s="123"/>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388" t="s">
        <v>3</v>
      </c>
      <c r="C31" s="42" t="s">
        <v>375</v>
      </c>
      <c r="D31" s="43"/>
      <c r="E31" s="39">
        <v>53</v>
      </c>
      <c r="F31" s="164">
        <v>26.415094339622641</v>
      </c>
      <c r="G31" s="160">
        <v>62.264150943396224</v>
      </c>
      <c r="H31" s="160">
        <v>9.433962264150944</v>
      </c>
      <c r="I31" s="161">
        <v>1.8867924528301887</v>
      </c>
      <c r="J31" s="19"/>
      <c r="K31" s="19"/>
      <c r="L31" s="4"/>
      <c r="M31" s="388" t="s">
        <v>3</v>
      </c>
      <c r="N31" s="42" t="s">
        <v>375</v>
      </c>
      <c r="O31" s="43"/>
      <c r="P31" s="39">
        <f t="shared" si="0"/>
        <v>53</v>
      </c>
      <c r="Q31" s="114"/>
      <c r="R31" s="7"/>
      <c r="S31" s="7"/>
      <c r="T31" s="7"/>
      <c r="U31" s="7"/>
      <c r="V31" s="7"/>
      <c r="W31" s="7"/>
      <c r="X31" s="7"/>
      <c r="Y31" s="4"/>
      <c r="Z31" s="115"/>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389"/>
      <c r="C32" s="41" t="s">
        <v>379</v>
      </c>
      <c r="D32" s="44"/>
      <c r="E32" s="40">
        <v>105</v>
      </c>
      <c r="F32" s="165">
        <v>29.523809523809526</v>
      </c>
      <c r="G32" s="162">
        <v>61.904761904761905</v>
      </c>
      <c r="H32" s="162">
        <v>6.666666666666667</v>
      </c>
      <c r="I32" s="163">
        <v>1.9047619047619049</v>
      </c>
      <c r="J32" s="19"/>
      <c r="K32" s="19"/>
      <c r="L32" s="4"/>
      <c r="M32" s="389"/>
      <c r="N32" s="41" t="s">
        <v>379</v>
      </c>
      <c r="O32" s="44"/>
      <c r="P32" s="40">
        <f t="shared" si="0"/>
        <v>105</v>
      </c>
      <c r="Q32" s="116"/>
      <c r="R32" s="117"/>
      <c r="S32" s="117"/>
      <c r="T32" s="117"/>
      <c r="U32" s="117"/>
      <c r="V32" s="117"/>
      <c r="W32" s="117"/>
      <c r="X32" s="117"/>
      <c r="Y32" s="118"/>
      <c r="Z32" s="119"/>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3:9" ht="22.5" customHeight="1" x14ac:dyDescent="0.15"/>
    <row r="34" spans="3:9" ht="22.5" customHeight="1" x14ac:dyDescent="0.15">
      <c r="D34" s="130" t="str">
        <f>F28</f>
        <v>そう思う</v>
      </c>
      <c r="E34" s="130" t="str">
        <f t="shared" ref="E34:H34" si="1">G28</f>
        <v>どちらかと言えばそう思う</v>
      </c>
      <c r="F34" s="130" t="str">
        <f t="shared" si="1"/>
        <v>どちらかと言えばそう思わない</v>
      </c>
      <c r="G34" s="130" t="str">
        <f t="shared" si="1"/>
        <v>そう思わない</v>
      </c>
      <c r="H34" s="130">
        <f t="shared" si="1"/>
        <v>0</v>
      </c>
      <c r="I34" t="s">
        <v>236</v>
      </c>
    </row>
    <row r="35" spans="3:9" ht="22.5" customHeight="1" x14ac:dyDescent="0.15">
      <c r="C35" t="str">
        <f>"男性総合職(n=" &amp; E31 &amp; ")"</f>
        <v>男性総合職(n=53)</v>
      </c>
      <c r="D35" s="131">
        <f>F31</f>
        <v>26.415094339622641</v>
      </c>
      <c r="E35" s="131">
        <f t="shared" ref="E35:H36" si="2">G31</f>
        <v>62.264150943396224</v>
      </c>
      <c r="F35" s="131">
        <f t="shared" si="2"/>
        <v>9.433962264150944</v>
      </c>
      <c r="G35" s="131">
        <f t="shared" si="2"/>
        <v>1.8867924528301887</v>
      </c>
      <c r="H35" s="131">
        <f t="shared" si="2"/>
        <v>0</v>
      </c>
      <c r="I35" s="131">
        <f>SUM(D35:H35)</f>
        <v>100.00000000000001</v>
      </c>
    </row>
    <row r="36" spans="3:9" ht="22.5" customHeight="1" x14ac:dyDescent="0.15">
      <c r="C36" t="str">
        <f>"女性総合職(n=" &amp; E32 &amp; ")"</f>
        <v>女性総合職(n=105)</v>
      </c>
      <c r="D36" s="131">
        <f>F32</f>
        <v>29.523809523809526</v>
      </c>
      <c r="E36" s="131">
        <f t="shared" si="2"/>
        <v>61.904761904761905</v>
      </c>
      <c r="F36" s="131">
        <f t="shared" si="2"/>
        <v>6.666666666666667</v>
      </c>
      <c r="G36" s="131">
        <f t="shared" si="2"/>
        <v>1.9047619047619049</v>
      </c>
      <c r="H36" s="131">
        <f t="shared" si="2"/>
        <v>0</v>
      </c>
      <c r="I36" s="131">
        <f>SUM(D36:H36)</f>
        <v>100</v>
      </c>
    </row>
    <row r="37" spans="3:9" ht="22.5" customHeight="1" x14ac:dyDescent="0.15"/>
    <row r="38" spans="3:9" ht="22.5" customHeight="1" x14ac:dyDescent="0.15"/>
    <row r="39" spans="3:9" ht="22.5" customHeight="1" x14ac:dyDescent="0.15"/>
    <row r="40" spans="3:9" ht="22.5" customHeight="1" x14ac:dyDescent="0.15"/>
    <row r="41" spans="3:9" ht="22.5" customHeight="1" x14ac:dyDescent="0.15"/>
    <row r="42" spans="3:9" ht="22.5" customHeight="1" x14ac:dyDescent="0.15"/>
    <row r="43" spans="3:9" ht="22.5" customHeight="1" x14ac:dyDescent="0.15"/>
    <row r="44" spans="3:9" ht="22.5" customHeight="1" x14ac:dyDescent="0.15"/>
    <row r="45" spans="3:9" ht="22.5" customHeight="1" x14ac:dyDescent="0.15"/>
    <row r="46" spans="3:9" ht="22.5" customHeight="1" x14ac:dyDescent="0.15"/>
    <row r="47" spans="3:9" ht="22.5" customHeight="1" x14ac:dyDescent="0.15"/>
    <row r="48" spans="3:9" ht="22.5" customHeight="1" x14ac:dyDescent="0.15"/>
    <row r="49" ht="22.5" customHeight="1" x14ac:dyDescent="0.15"/>
    <row r="50" ht="22.5" customHeight="1" x14ac:dyDescent="0.15"/>
    <row r="51" ht="22.5" customHeight="1" x14ac:dyDescent="0.15"/>
  </sheetData>
  <mergeCells count="4">
    <mergeCell ref="B30:D30"/>
    <mergeCell ref="M30:O30"/>
    <mergeCell ref="B31:B32"/>
    <mergeCell ref="M31:M32"/>
  </mergeCells>
  <phoneticPr fontId="7"/>
  <conditionalFormatting sqref="Z28:AE28 C31:C32 F28:K28">
    <cfRule type="cellIs" dxfId="45" priority="2" stopIfTrue="1" operator="equal">
      <formula>"."</formula>
    </cfRule>
  </conditionalFormatting>
  <conditionalFormatting sqref="N31:N32">
    <cfRule type="cellIs" dxfId="44"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T51"/>
  <sheetViews>
    <sheetView topLeftCell="C29" zoomScaleNormal="100" workbookViewId="0">
      <selection activeCell="O32" sqref="O32"/>
    </sheetView>
  </sheetViews>
  <sheetFormatPr defaultColWidth="5.25" defaultRowHeight="13.5" x14ac:dyDescent="0.15"/>
  <cols>
    <col min="1" max="2" width="7" customWidth="1"/>
    <col min="3" max="3" width="25.625" customWidth="1"/>
    <col min="4" max="4" width="4.625" customWidth="1"/>
    <col min="5" max="5" width="5.375" customWidth="1"/>
    <col min="6" max="12" width="6.75" customWidth="1"/>
    <col min="13" max="13" width="3.375" customWidth="1"/>
    <col min="14" max="14" width="7" customWidth="1"/>
    <col min="15" max="15" width="25.625" customWidth="1"/>
    <col min="16" max="16" width="4.625" customWidth="1"/>
    <col min="17" max="17" width="5.375" customWidth="1"/>
    <col min="18" max="26" width="5.25" customWidth="1"/>
    <col min="27" max="33" width="5.375" customWidth="1"/>
    <col min="34" max="124" width="5.25" customWidth="1"/>
  </cols>
  <sheetData>
    <row r="1" spans="2:124" s="1" customFormat="1" ht="21.75" customHeight="1" x14ac:dyDescent="0.15">
      <c r="B1" s="15"/>
      <c r="C1" s="16"/>
      <c r="D1" s="2"/>
      <c r="E1" s="13"/>
      <c r="F1" s="4"/>
      <c r="G1" s="4"/>
      <c r="H1" s="4"/>
      <c r="I1" s="4"/>
      <c r="J1" s="4"/>
      <c r="K1" s="4"/>
      <c r="L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row>
    <row r="2" spans="2:124" s="1" customFormat="1" ht="15" customHeight="1" x14ac:dyDescent="0.15">
      <c r="B2" s="15"/>
      <c r="C2" s="16"/>
      <c r="D2" s="2"/>
      <c r="E2" s="13"/>
      <c r="F2" s="4"/>
      <c r="G2" s="4"/>
      <c r="H2" s="4"/>
      <c r="I2" s="4"/>
      <c r="J2" s="4"/>
      <c r="K2" s="4"/>
      <c r="L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row>
    <row r="3" spans="2:124" s="1" customFormat="1" ht="15" customHeight="1" x14ac:dyDescent="0.15">
      <c r="B3" s="15"/>
      <c r="C3" s="16"/>
      <c r="D3" s="2"/>
      <c r="E3" s="13"/>
      <c r="F3" s="4"/>
      <c r="G3" s="4"/>
      <c r="H3" s="4"/>
      <c r="I3" s="4"/>
      <c r="J3" s="4"/>
      <c r="K3" s="4"/>
      <c r="L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row>
    <row r="4" spans="2:124" s="1" customFormat="1" ht="15" customHeight="1" x14ac:dyDescent="0.15">
      <c r="B4" s="15"/>
      <c r="C4" s="16"/>
      <c r="D4" s="2"/>
      <c r="E4" s="13"/>
      <c r="F4" s="4"/>
      <c r="G4" s="4"/>
      <c r="H4" s="4"/>
      <c r="I4" s="4"/>
      <c r="J4" s="4"/>
      <c r="K4" s="4"/>
      <c r="L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row>
    <row r="5" spans="2:124" s="1" customFormat="1" ht="15" customHeight="1" x14ac:dyDescent="0.15">
      <c r="B5" s="15"/>
      <c r="C5" s="16"/>
      <c r="D5" s="2"/>
      <c r="E5" s="13"/>
      <c r="F5" s="4"/>
      <c r="G5" s="4"/>
      <c r="H5" s="4"/>
      <c r="I5" s="4"/>
      <c r="J5" s="4"/>
      <c r="K5" s="4"/>
      <c r="L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row>
    <row r="6" spans="2:124" s="1" customFormat="1" ht="15" customHeight="1" x14ac:dyDescent="0.15">
      <c r="B6" s="15"/>
      <c r="C6" s="16"/>
      <c r="D6" s="2"/>
      <c r="E6" s="13"/>
      <c r="F6" s="4"/>
      <c r="G6" s="4"/>
      <c r="H6" s="4"/>
      <c r="I6" s="4"/>
      <c r="J6" s="4"/>
      <c r="K6" s="4"/>
      <c r="L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row>
    <row r="7" spans="2:124" s="1" customFormat="1" ht="15" customHeight="1" x14ac:dyDescent="0.15">
      <c r="B7" s="15"/>
      <c r="C7" s="16"/>
      <c r="D7" s="2"/>
      <c r="E7" s="13"/>
      <c r="F7" s="4"/>
      <c r="G7" s="4"/>
      <c r="H7" s="4"/>
      <c r="I7" s="4"/>
      <c r="J7" s="4"/>
      <c r="K7" s="4"/>
      <c r="L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row>
    <row r="8" spans="2:124" s="1" customFormat="1" ht="15" hidden="1" customHeight="1" x14ac:dyDescent="0.15">
      <c r="B8" s="15"/>
      <c r="C8" s="16"/>
      <c r="D8" s="2"/>
      <c r="E8" s="13"/>
      <c r="F8" s="4"/>
      <c r="G8" s="4"/>
      <c r="H8" s="4"/>
      <c r="I8" s="4"/>
      <c r="J8" s="4"/>
      <c r="K8" s="4"/>
      <c r="L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row>
    <row r="9" spans="2:124" s="1" customFormat="1" ht="15" hidden="1" customHeight="1" x14ac:dyDescent="0.15">
      <c r="B9" s="15"/>
      <c r="C9" s="16"/>
      <c r="D9" s="2"/>
      <c r="E9" s="13"/>
      <c r="F9" s="4"/>
      <c r="G9" s="4"/>
      <c r="H9" s="4"/>
      <c r="I9" s="4"/>
      <c r="J9" s="4"/>
      <c r="K9" s="4"/>
      <c r="L9" s="4"/>
      <c r="M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row>
    <row r="10" spans="2:124" s="1" customFormat="1" ht="15" hidden="1" customHeight="1" x14ac:dyDescent="0.15">
      <c r="B10" s="15"/>
      <c r="C10" s="16"/>
      <c r="D10" s="5"/>
      <c r="E10" s="12"/>
      <c r="F10" s="4"/>
      <c r="G10" s="4"/>
      <c r="H10" s="4"/>
      <c r="I10" s="4"/>
      <c r="J10" s="4"/>
      <c r="K10" s="4"/>
      <c r="L10" s="4"/>
      <c r="M10" s="3"/>
      <c r="Q10" s="4"/>
      <c r="R10" s="4"/>
      <c r="S10" s="4"/>
      <c r="T10" s="4"/>
      <c r="U10" s="4"/>
      <c r="V10" s="4"/>
      <c r="W10" s="4"/>
      <c r="X10" s="4"/>
      <c r="Y10" s="4"/>
      <c r="Z10" s="3"/>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row>
    <row r="11" spans="2:124" s="1" customFormat="1" ht="15" hidden="1" customHeight="1" x14ac:dyDescent="0.15">
      <c r="B11" s="15"/>
      <c r="C11" s="16"/>
      <c r="D11" s="5"/>
      <c r="E11" s="12"/>
      <c r="F11" s="4"/>
      <c r="G11" s="4"/>
      <c r="H11" s="4"/>
      <c r="I11" s="4"/>
      <c r="J11" s="4"/>
      <c r="K11" s="4"/>
      <c r="L11" s="4"/>
      <c r="M11" s="6"/>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row>
    <row r="12" spans="2:124" s="1" customFormat="1" ht="15" hidden="1" customHeight="1" x14ac:dyDescent="0.15">
      <c r="B12" s="15"/>
      <c r="C12" s="16"/>
      <c r="D12" s="5"/>
      <c r="E12" s="12"/>
      <c r="F12" s="4"/>
      <c r="G12" s="4"/>
      <c r="H12" s="4"/>
      <c r="I12" s="4"/>
      <c r="J12" s="4"/>
      <c r="K12" s="4"/>
      <c r="L12" s="4"/>
      <c r="M12" s="6"/>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row>
    <row r="13" spans="2:124" s="1" customFormat="1" ht="15" hidden="1" customHeight="1" x14ac:dyDescent="0.15">
      <c r="B13" s="15"/>
      <c r="C13" s="16"/>
      <c r="D13" s="5"/>
      <c r="E13" s="12"/>
      <c r="F13" s="4"/>
      <c r="G13" s="4"/>
      <c r="H13" s="4"/>
      <c r="I13" s="4"/>
      <c r="J13" s="4"/>
      <c r="K13" s="4"/>
      <c r="L13" s="4"/>
      <c r="M13" s="6"/>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row>
    <row r="14" spans="2:124" s="1" customFormat="1" ht="15" customHeight="1" x14ac:dyDescent="0.15">
      <c r="B14" s="15"/>
      <c r="C14" s="16"/>
      <c r="D14" s="5"/>
      <c r="E14" s="12"/>
      <c r="F14" s="4"/>
      <c r="G14" s="4"/>
      <c r="H14" s="4"/>
      <c r="I14" s="4"/>
      <c r="J14" s="4"/>
      <c r="K14" s="4"/>
      <c r="L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row>
    <row r="15" spans="2:124" s="1" customFormat="1" ht="15" customHeight="1" x14ac:dyDescent="0.15">
      <c r="B15" s="15"/>
      <c r="C15" s="16"/>
      <c r="D15" s="5"/>
      <c r="E15" s="12"/>
      <c r="F15" s="4"/>
      <c r="G15" s="4"/>
      <c r="H15" s="4"/>
      <c r="I15" s="4"/>
      <c r="J15" s="4"/>
      <c r="K15" s="4"/>
      <c r="L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row>
    <row r="16" spans="2:124" s="1" customFormat="1" ht="15" customHeight="1" x14ac:dyDescent="0.15">
      <c r="B16" s="15"/>
      <c r="C16" s="16"/>
      <c r="D16" s="5"/>
      <c r="E16" s="12"/>
      <c r="F16" s="4"/>
      <c r="G16" s="4"/>
      <c r="H16" s="4"/>
      <c r="I16" s="4"/>
      <c r="J16" s="4"/>
      <c r="K16" s="4"/>
      <c r="L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row>
    <row r="17" spans="2:124" s="1" customFormat="1" ht="15" customHeight="1" x14ac:dyDescent="0.15">
      <c r="B17" s="15"/>
      <c r="C17" s="16"/>
      <c r="D17" s="5"/>
      <c r="E17" s="12"/>
      <c r="F17" s="4"/>
      <c r="G17" s="4"/>
      <c r="H17" s="4"/>
      <c r="I17" s="4"/>
      <c r="J17" s="4"/>
      <c r="K17" s="4"/>
      <c r="L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row>
    <row r="18" spans="2:124" s="1" customFormat="1" ht="15" customHeight="1" x14ac:dyDescent="0.15">
      <c r="B18" s="15"/>
      <c r="C18" s="16"/>
      <c r="D18" s="5"/>
      <c r="E18" s="12"/>
      <c r="F18" s="4"/>
      <c r="G18" s="4"/>
      <c r="H18" s="4"/>
      <c r="I18" s="4"/>
      <c r="J18" s="4"/>
      <c r="K18" s="4"/>
      <c r="L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row>
    <row r="19" spans="2:124" s="1" customFormat="1" ht="15" customHeight="1" x14ac:dyDescent="0.15">
      <c r="B19" s="15"/>
      <c r="C19" s="16"/>
      <c r="D19" s="5"/>
      <c r="E19" s="12"/>
      <c r="F19" s="4"/>
      <c r="G19" s="4"/>
      <c r="H19" s="4"/>
      <c r="I19" s="4"/>
      <c r="J19" s="4"/>
      <c r="K19" s="4"/>
      <c r="L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row>
    <row r="20" spans="2:124" s="1" customFormat="1" ht="15" customHeight="1" x14ac:dyDescent="0.15">
      <c r="B20" s="15"/>
      <c r="C20" s="16"/>
      <c r="D20" s="5"/>
      <c r="E20" s="12"/>
      <c r="F20" s="4"/>
      <c r="G20" s="4"/>
      <c r="H20" s="4"/>
      <c r="I20" s="4"/>
      <c r="J20" s="4"/>
      <c r="K20" s="4"/>
      <c r="L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row>
    <row r="21" spans="2:124" s="1" customFormat="1" ht="15" customHeight="1" x14ac:dyDescent="0.15">
      <c r="B21" s="15"/>
      <c r="C21" s="16"/>
      <c r="D21" s="5"/>
      <c r="E21" s="12"/>
      <c r="F21" s="4"/>
      <c r="G21" s="4"/>
      <c r="H21" s="4"/>
      <c r="I21" s="4"/>
      <c r="J21" s="4"/>
      <c r="K21" s="4"/>
      <c r="L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row>
    <row r="22" spans="2:124" s="1" customFormat="1" ht="15" customHeight="1" x14ac:dyDescent="0.15">
      <c r="B22" s="15"/>
      <c r="C22" s="16"/>
      <c r="D22" s="5"/>
      <c r="E22" s="12"/>
      <c r="F22" s="4"/>
      <c r="G22" s="4"/>
      <c r="H22" s="4"/>
      <c r="I22" s="4"/>
      <c r="J22" s="4"/>
      <c r="K22" s="4"/>
      <c r="L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row>
    <row r="23" spans="2:124" s="1" customFormat="1" ht="15" customHeight="1" x14ac:dyDescent="0.15">
      <c r="B23" s="15"/>
      <c r="C23" s="16"/>
      <c r="D23" s="5"/>
      <c r="E23" s="12"/>
      <c r="F23" s="4"/>
      <c r="G23" s="4"/>
      <c r="H23" s="4"/>
      <c r="I23" s="4"/>
      <c r="J23" s="4"/>
      <c r="K23" s="4"/>
      <c r="L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row>
    <row r="24" spans="2:124" s="1" customFormat="1" ht="15" customHeight="1" x14ac:dyDescent="0.15">
      <c r="B24" s="15"/>
      <c r="C24" s="16"/>
      <c r="D24" s="5"/>
      <c r="E24" s="12"/>
      <c r="F24" s="4"/>
      <c r="G24" s="4"/>
      <c r="H24" s="4"/>
      <c r="I24" s="4"/>
      <c r="J24" s="4"/>
      <c r="K24" s="4"/>
      <c r="L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row>
    <row r="25" spans="2:124" s="1" customFormat="1" ht="15" customHeight="1" x14ac:dyDescent="0.15">
      <c r="B25" s="15"/>
      <c r="C25" s="16"/>
      <c r="D25" s="5"/>
      <c r="E25" s="12"/>
      <c r="F25" s="4"/>
      <c r="G25" s="4"/>
      <c r="H25" s="4"/>
      <c r="I25" s="4"/>
      <c r="J25" s="4"/>
      <c r="K25" s="4"/>
      <c r="L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row>
    <row r="26" spans="2:124" s="1" customFormat="1" ht="15" customHeight="1" x14ac:dyDescent="0.15">
      <c r="B26" s="15"/>
      <c r="C26" s="16"/>
      <c r="D26" s="5"/>
      <c r="E26" s="12"/>
      <c r="F26" s="4"/>
      <c r="G26" s="4"/>
      <c r="H26" s="4"/>
      <c r="I26" s="4"/>
      <c r="J26" s="4"/>
      <c r="K26" s="4"/>
      <c r="L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row>
    <row r="27" spans="2:124" s="1" customFormat="1" ht="15" customHeight="1" x14ac:dyDescent="0.15">
      <c r="B27" s="20"/>
      <c r="C27" s="20"/>
      <c r="D27" s="45"/>
      <c r="E27" s="34"/>
      <c r="F27" s="10"/>
      <c r="G27" s="10"/>
      <c r="H27" s="10"/>
      <c r="I27" s="10"/>
      <c r="J27" s="10"/>
      <c r="K27" s="4"/>
      <c r="L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row>
    <row r="28" spans="2:124" s="4" customFormat="1" ht="129.94999999999999" customHeight="1" x14ac:dyDescent="0.15">
      <c r="B28" s="20"/>
      <c r="C28" s="20"/>
      <c r="D28" s="45"/>
      <c r="E28" s="21"/>
      <c r="F28" s="22" t="s">
        <v>154</v>
      </c>
      <c r="G28" s="23" t="s">
        <v>155</v>
      </c>
      <c r="H28" s="23" t="s">
        <v>156</v>
      </c>
      <c r="I28" s="23" t="s">
        <v>157</v>
      </c>
      <c r="J28" s="24" t="s">
        <v>158</v>
      </c>
      <c r="K28" s="17"/>
      <c r="L28" s="17"/>
      <c r="M28" s="1"/>
      <c r="N28" s="9"/>
      <c r="O28" s="9"/>
      <c r="P28" s="9"/>
      <c r="AA28" s="17"/>
      <c r="AB28" s="17"/>
      <c r="AC28" s="17"/>
      <c r="AD28" s="17"/>
      <c r="AE28" s="17"/>
      <c r="AF28" s="17"/>
    </row>
    <row r="29" spans="2:124" s="3" customFormat="1" ht="20.100000000000001" customHeight="1" x14ac:dyDescent="0.15">
      <c r="B29" s="20"/>
      <c r="C29" s="20"/>
      <c r="D29" s="45"/>
      <c r="E29" s="11" t="s">
        <v>0</v>
      </c>
      <c r="F29" s="25"/>
      <c r="G29" s="26"/>
      <c r="H29" s="26"/>
      <c r="I29" s="26"/>
      <c r="J29" s="27"/>
      <c r="K29" s="18"/>
      <c r="L29" s="18"/>
      <c r="M29" s="1"/>
      <c r="Q29" s="113" t="s">
        <v>0</v>
      </c>
      <c r="Y29" s="12"/>
      <c r="Z29" s="4"/>
      <c r="AA29" s="14" t="s">
        <v>1</v>
      </c>
      <c r="AB29" s="18"/>
      <c r="AC29" s="18"/>
      <c r="AD29" s="18"/>
      <c r="AE29" s="18"/>
      <c r="AF29" s="18"/>
    </row>
    <row r="30" spans="2:124" s="1" customFormat="1" ht="22.5" customHeight="1" x14ac:dyDescent="0.15">
      <c r="B30" s="386" t="s">
        <v>2</v>
      </c>
      <c r="C30" s="387"/>
      <c r="D30" s="387"/>
      <c r="E30" s="38">
        <v>495</v>
      </c>
      <c r="F30" s="35">
        <v>22.222222222222221</v>
      </c>
      <c r="G30" s="32">
        <v>4.2424242424242431</v>
      </c>
      <c r="H30" s="32">
        <v>10.909090909090908</v>
      </c>
      <c r="I30" s="32">
        <v>52.525252525252533</v>
      </c>
      <c r="J30" s="33">
        <v>10.1010101010101</v>
      </c>
      <c r="K30" s="19"/>
      <c r="L30" s="19"/>
      <c r="N30" s="386" t="s">
        <v>2</v>
      </c>
      <c r="O30" s="387"/>
      <c r="P30" s="387"/>
      <c r="Q30" s="38">
        <f t="shared" ref="Q30:Q32" si="0">IF(LEN(E30)=0,"",E30)</f>
        <v>495</v>
      </c>
      <c r="R30" s="120"/>
      <c r="S30" s="121"/>
      <c r="T30" s="121"/>
      <c r="U30" s="121"/>
      <c r="V30" s="121"/>
      <c r="W30" s="121"/>
      <c r="X30" s="121"/>
      <c r="Y30" s="121"/>
      <c r="Z30" s="122"/>
      <c r="AA30" s="123"/>
      <c r="AB30" s="8"/>
      <c r="AC30" s="8"/>
      <c r="AD30" s="8"/>
      <c r="AE30" s="8"/>
      <c r="AF30" s="8"/>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row>
    <row r="31" spans="2:124" s="1" customFormat="1" ht="22.5" customHeight="1" x14ac:dyDescent="0.15">
      <c r="B31" s="388" t="s">
        <v>3</v>
      </c>
      <c r="C31" s="42" t="s">
        <v>375</v>
      </c>
      <c r="D31" s="43"/>
      <c r="E31" s="39">
        <v>236</v>
      </c>
      <c r="F31" s="73">
        <v>26.271186440677969</v>
      </c>
      <c r="G31" s="28">
        <v>4.6610169491525424</v>
      </c>
      <c r="H31" s="28">
        <v>11.440677966101696</v>
      </c>
      <c r="I31" s="94">
        <v>46.610169491525419</v>
      </c>
      <c r="J31" s="29">
        <v>11.016949152542372</v>
      </c>
      <c r="K31" s="19"/>
      <c r="L31" s="19"/>
      <c r="M31" s="4"/>
      <c r="N31" s="388" t="s">
        <v>3</v>
      </c>
      <c r="O31" s="42" t="s">
        <v>375</v>
      </c>
      <c r="P31" s="43"/>
      <c r="Q31" s="39">
        <f t="shared" si="0"/>
        <v>236</v>
      </c>
      <c r="R31" s="114"/>
      <c r="S31" s="7"/>
      <c r="T31" s="7"/>
      <c r="U31" s="7"/>
      <c r="V31" s="7"/>
      <c r="W31" s="7"/>
      <c r="X31" s="7"/>
      <c r="Y31" s="7"/>
      <c r="Z31" s="4"/>
      <c r="AA31" s="115"/>
      <c r="AB31" s="8"/>
      <c r="AC31" s="8"/>
      <c r="AD31" s="8"/>
      <c r="AE31" s="8"/>
      <c r="AF31" s="8"/>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row>
    <row r="32" spans="2:124" s="1" customFormat="1" ht="22.5" customHeight="1" x14ac:dyDescent="0.15">
      <c r="B32" s="389"/>
      <c r="C32" s="41" t="s">
        <v>379</v>
      </c>
      <c r="D32" s="44"/>
      <c r="E32" s="40">
        <v>259</v>
      </c>
      <c r="F32" s="75">
        <v>18.532818532818531</v>
      </c>
      <c r="G32" s="30">
        <v>3.8610038610038608</v>
      </c>
      <c r="H32" s="30">
        <v>10.424710424710424</v>
      </c>
      <c r="I32" s="93">
        <v>57.915057915057908</v>
      </c>
      <c r="J32" s="31">
        <v>9.2664092664092657</v>
      </c>
      <c r="K32" s="19"/>
      <c r="L32" s="19"/>
      <c r="M32" s="4"/>
      <c r="N32" s="389"/>
      <c r="O32" s="41" t="s">
        <v>379</v>
      </c>
      <c r="P32" s="44"/>
      <c r="Q32" s="40">
        <f t="shared" si="0"/>
        <v>259</v>
      </c>
      <c r="R32" s="116"/>
      <c r="S32" s="117"/>
      <c r="T32" s="117"/>
      <c r="U32" s="117"/>
      <c r="V32" s="117"/>
      <c r="W32" s="117"/>
      <c r="X32" s="117"/>
      <c r="Y32" s="117"/>
      <c r="Z32" s="118"/>
      <c r="AA32" s="119"/>
      <c r="AB32" s="8"/>
      <c r="AC32" s="8"/>
      <c r="AD32" s="8"/>
      <c r="AE32" s="8"/>
      <c r="AF32" s="8"/>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row>
    <row r="33" spans="3:9" ht="22.5" customHeight="1" x14ac:dyDescent="0.15"/>
    <row r="34" spans="3:9" ht="22.5" customHeight="1" x14ac:dyDescent="0.15">
      <c r="D34" s="130" t="str">
        <f>F28</f>
        <v>受けたことがある</v>
      </c>
      <c r="E34" s="130" t="str">
        <f t="shared" ref="E34:H34" si="1">G28</f>
        <v>研修はあったが、受けなかった</v>
      </c>
      <c r="F34" s="130" t="str">
        <f t="shared" si="1"/>
        <v>今後受ける予定である</v>
      </c>
      <c r="G34" s="130" t="str">
        <f t="shared" si="1"/>
        <v>そういった研修はない</v>
      </c>
      <c r="H34" s="130" t="str">
        <f t="shared" si="1"/>
        <v>わからない／覚えていない</v>
      </c>
      <c r="I34" s="130" t="s">
        <v>233</v>
      </c>
    </row>
    <row r="35" spans="3:9" ht="22.5" customHeight="1" x14ac:dyDescent="0.15">
      <c r="C35" t="str">
        <f>"男性総合職(n=" &amp; E31 &amp; ")"</f>
        <v>男性総合職(n=236)</v>
      </c>
      <c r="D35" s="131">
        <f>F31</f>
        <v>26.271186440677969</v>
      </c>
      <c r="E35" s="131">
        <f t="shared" ref="E35:H35" si="2">G31</f>
        <v>4.6610169491525424</v>
      </c>
      <c r="F35" s="131">
        <f t="shared" si="2"/>
        <v>11.440677966101696</v>
      </c>
      <c r="G35" s="131">
        <f t="shared" si="2"/>
        <v>46.610169491525419</v>
      </c>
      <c r="H35" s="131">
        <f t="shared" si="2"/>
        <v>11.016949152542372</v>
      </c>
      <c r="I35" s="131">
        <f>SUM(D35:H35)</f>
        <v>100</v>
      </c>
    </row>
    <row r="36" spans="3:9" ht="22.5" customHeight="1" x14ac:dyDescent="0.15">
      <c r="C36" t="str">
        <f>"女性総合職(n=" &amp; E32 &amp; ")"</f>
        <v>女性総合職(n=259)</v>
      </c>
      <c r="D36" s="131">
        <f>F32</f>
        <v>18.532818532818531</v>
      </c>
      <c r="E36" s="131">
        <f t="shared" ref="E36:H36" si="3">G32</f>
        <v>3.8610038610038608</v>
      </c>
      <c r="F36" s="131">
        <f t="shared" si="3"/>
        <v>10.424710424710424</v>
      </c>
      <c r="G36" s="131">
        <f t="shared" si="3"/>
        <v>57.915057915057908</v>
      </c>
      <c r="H36" s="131">
        <f t="shared" si="3"/>
        <v>9.2664092664092657</v>
      </c>
      <c r="I36" s="131">
        <f>SUM(D36:H36)</f>
        <v>99.999999999999986</v>
      </c>
    </row>
    <row r="37" spans="3:9" ht="22.5" customHeight="1" x14ac:dyDescent="0.15"/>
    <row r="38" spans="3:9" ht="22.5" customHeight="1" x14ac:dyDescent="0.15"/>
    <row r="39" spans="3:9" ht="22.5" customHeight="1" x14ac:dyDescent="0.15"/>
    <row r="40" spans="3:9" ht="22.5" customHeight="1" x14ac:dyDescent="0.15"/>
    <row r="41" spans="3:9" ht="22.5" customHeight="1" x14ac:dyDescent="0.15"/>
    <row r="42" spans="3:9" ht="22.5" customHeight="1" x14ac:dyDescent="0.15"/>
    <row r="43" spans="3:9" ht="22.5" customHeight="1" x14ac:dyDescent="0.15"/>
    <row r="44" spans="3:9" ht="22.5" customHeight="1" x14ac:dyDescent="0.15"/>
    <row r="45" spans="3:9" ht="22.5" customHeight="1" x14ac:dyDescent="0.15"/>
    <row r="46" spans="3:9" ht="22.5" customHeight="1" x14ac:dyDescent="0.15"/>
    <row r="47" spans="3:9" ht="22.5" customHeight="1" x14ac:dyDescent="0.15"/>
    <row r="48" spans="3:9" ht="22.5" customHeight="1" x14ac:dyDescent="0.15"/>
    <row r="49" ht="22.5" customHeight="1" x14ac:dyDescent="0.15"/>
    <row r="50" ht="22.5" customHeight="1" x14ac:dyDescent="0.15"/>
    <row r="51" ht="22.5" customHeight="1" x14ac:dyDescent="0.15"/>
  </sheetData>
  <mergeCells count="4">
    <mergeCell ref="B30:D30"/>
    <mergeCell ref="B31:B32"/>
    <mergeCell ref="N30:P30"/>
    <mergeCell ref="N31:N32"/>
  </mergeCells>
  <phoneticPr fontId="7"/>
  <conditionalFormatting sqref="AA28:AF28 C31:C32 F28:L28">
    <cfRule type="cellIs" dxfId="43" priority="2" stopIfTrue="1" operator="equal">
      <formula>"."</formula>
    </cfRule>
  </conditionalFormatting>
  <conditionalFormatting sqref="O31:O32">
    <cfRule type="cellIs" dxfId="42"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0"/>
  <sheetViews>
    <sheetView topLeftCell="A29" zoomScale="80" workbookViewId="0">
      <selection activeCell="N31" sqref="N31"/>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x14ac:dyDescent="0.15">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x14ac:dyDescent="0.15">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x14ac:dyDescent="0.15">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0"/>
      <c r="C27" s="20"/>
      <c r="D27" s="45"/>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0"/>
      <c r="C28" s="20"/>
      <c r="D28" s="45"/>
      <c r="E28" s="21"/>
      <c r="F28" s="22" t="s">
        <v>159</v>
      </c>
      <c r="G28" s="23" t="s">
        <v>160</v>
      </c>
      <c r="H28" s="23" t="s">
        <v>161</v>
      </c>
      <c r="I28" s="24" t="s">
        <v>162</v>
      </c>
      <c r="J28" s="17"/>
      <c r="K28" s="17"/>
      <c r="L28" s="1"/>
      <c r="M28" s="9"/>
      <c r="N28" s="9"/>
      <c r="O28" s="9"/>
      <c r="Z28" s="17"/>
      <c r="AA28" s="17"/>
      <c r="AB28" s="17"/>
      <c r="AC28" s="17"/>
      <c r="AD28" s="17"/>
      <c r="AE28" s="17"/>
    </row>
    <row r="29" spans="2:123" s="3" customFormat="1" ht="20.100000000000001" customHeight="1" x14ac:dyDescent="0.15">
      <c r="B29" s="20"/>
      <c r="C29" s="20"/>
      <c r="D29" s="45"/>
      <c r="E29" s="11" t="s">
        <v>0</v>
      </c>
      <c r="F29" s="25"/>
      <c r="G29" s="26"/>
      <c r="H29" s="26"/>
      <c r="I29" s="27"/>
      <c r="J29" s="18"/>
      <c r="K29" s="18"/>
      <c r="L29" s="1"/>
      <c r="P29" s="113" t="s">
        <v>0</v>
      </c>
      <c r="X29" s="12"/>
      <c r="Y29" s="4"/>
      <c r="Z29" s="14" t="s">
        <v>1</v>
      </c>
      <c r="AA29" s="18"/>
      <c r="AB29" s="18"/>
      <c r="AC29" s="18"/>
      <c r="AD29" s="18"/>
      <c r="AE29" s="18"/>
    </row>
    <row r="30" spans="2:123" s="1" customFormat="1" ht="22.5" customHeight="1" x14ac:dyDescent="0.15">
      <c r="B30" s="388" t="s">
        <v>3</v>
      </c>
      <c r="C30" s="42" t="s">
        <v>375</v>
      </c>
      <c r="D30" s="43"/>
      <c r="E30" s="39">
        <v>62</v>
      </c>
      <c r="F30" s="36">
        <v>6.4516129032258061</v>
      </c>
      <c r="G30" s="28">
        <v>50</v>
      </c>
      <c r="H30" s="28">
        <v>25.806451612903224</v>
      </c>
      <c r="I30" s="79">
        <v>17.741935483870968</v>
      </c>
      <c r="J30" s="19"/>
      <c r="K30" s="19"/>
      <c r="L30" s="4"/>
      <c r="M30" s="388" t="s">
        <v>3</v>
      </c>
      <c r="N30" s="42" t="s">
        <v>375</v>
      </c>
      <c r="O30" s="43"/>
      <c r="P30" s="39">
        <f t="shared" ref="P30:P31" si="0">IF(LEN(E30)=0,"",E30)</f>
        <v>62</v>
      </c>
      <c r="Q30" s="114"/>
      <c r="R30" s="7"/>
      <c r="S30" s="7"/>
      <c r="T30" s="7"/>
      <c r="U30" s="7"/>
      <c r="V30" s="7"/>
      <c r="W30" s="7"/>
      <c r="X30" s="7"/>
      <c r="Y30" s="4"/>
      <c r="Z30" s="115"/>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389"/>
      <c r="C31" s="41" t="s">
        <v>379</v>
      </c>
      <c r="D31" s="44"/>
      <c r="E31" s="40">
        <v>48</v>
      </c>
      <c r="F31" s="37">
        <v>10.416666666666668</v>
      </c>
      <c r="G31" s="30">
        <v>54.166666666666664</v>
      </c>
      <c r="H31" s="30">
        <v>29.166666666666668</v>
      </c>
      <c r="I31" s="108">
        <v>6.25</v>
      </c>
      <c r="J31" s="19"/>
      <c r="K31" s="19"/>
      <c r="L31" s="4"/>
      <c r="M31" s="389"/>
      <c r="N31" s="41" t="s">
        <v>379</v>
      </c>
      <c r="O31" s="44"/>
      <c r="P31" s="40">
        <f t="shared" si="0"/>
        <v>48</v>
      </c>
      <c r="Q31" s="116"/>
      <c r="R31" s="117"/>
      <c r="S31" s="117"/>
      <c r="T31" s="117"/>
      <c r="U31" s="117"/>
      <c r="V31" s="117"/>
      <c r="W31" s="117"/>
      <c r="X31" s="117"/>
      <c r="Y31" s="118"/>
      <c r="Z31" s="119"/>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ht="22.5" customHeight="1" x14ac:dyDescent="0.15">
      <c r="D32" s="130" t="str">
        <f>F28</f>
        <v>合っていた</v>
      </c>
      <c r="E32" s="130" t="str">
        <f t="shared" ref="E32:G32" si="1">G28</f>
        <v>どちらかと言えば合っていた</v>
      </c>
      <c r="F32" s="130" t="str">
        <f t="shared" si="1"/>
        <v>どちらかと言えば合っていない</v>
      </c>
      <c r="G32" s="130" t="str">
        <f t="shared" si="1"/>
        <v>合っていない</v>
      </c>
      <c r="H32" t="s">
        <v>248</v>
      </c>
    </row>
    <row r="33" spans="3:8" ht="22.5" customHeight="1" x14ac:dyDescent="0.15">
      <c r="C33" t="str">
        <f>"総合職" &amp; C30 &amp; "(n="&amp; E30 &amp; ")"</f>
        <v>総合職男性総合職(n=62)</v>
      </c>
      <c r="D33" s="131">
        <f>F30</f>
        <v>6.4516129032258061</v>
      </c>
      <c r="E33" s="131">
        <f t="shared" ref="E33:G33" si="2">G30</f>
        <v>50</v>
      </c>
      <c r="F33" s="131">
        <f t="shared" si="2"/>
        <v>25.806451612903224</v>
      </c>
      <c r="G33" s="131">
        <f t="shared" si="2"/>
        <v>17.741935483870968</v>
      </c>
      <c r="H33" s="131">
        <f>SUM(D33:G33)</f>
        <v>100</v>
      </c>
    </row>
    <row r="34" spans="3:8" ht="22.5" customHeight="1" x14ac:dyDescent="0.15">
      <c r="C34" t="str">
        <f>"総合職" &amp; C31 &amp; "(n="&amp; E31 &amp; ")"</f>
        <v>総合職女性総合職(n=48)</v>
      </c>
      <c r="D34" s="131">
        <f>F31</f>
        <v>10.416666666666668</v>
      </c>
      <c r="E34" s="131">
        <f t="shared" ref="E34:G34" si="3">G31</f>
        <v>54.166666666666664</v>
      </c>
      <c r="F34" s="131">
        <f t="shared" si="3"/>
        <v>29.166666666666668</v>
      </c>
      <c r="G34" s="131">
        <f t="shared" si="3"/>
        <v>6.25</v>
      </c>
      <c r="H34" s="131">
        <f>SUM(D34:G34)</f>
        <v>100</v>
      </c>
    </row>
    <row r="35" spans="3:8" ht="22.5" customHeight="1" x14ac:dyDescent="0.15"/>
    <row r="36" spans="3:8" ht="22.5" customHeight="1" x14ac:dyDescent="0.15"/>
    <row r="37" spans="3:8" ht="22.5" customHeight="1" x14ac:dyDescent="0.15"/>
    <row r="38" spans="3:8" ht="22.5" customHeight="1" x14ac:dyDescent="0.15"/>
    <row r="39" spans="3:8" ht="22.5" customHeight="1" x14ac:dyDescent="0.15"/>
    <row r="40" spans="3:8" ht="22.5" customHeight="1" x14ac:dyDescent="0.15"/>
    <row r="41" spans="3:8" ht="22.5" customHeight="1" x14ac:dyDescent="0.15"/>
    <row r="42" spans="3:8" ht="22.5" customHeight="1" x14ac:dyDescent="0.15"/>
    <row r="43" spans="3:8" ht="22.5" customHeight="1" x14ac:dyDescent="0.15"/>
    <row r="44" spans="3:8" ht="22.5" customHeight="1" x14ac:dyDescent="0.15"/>
    <row r="45" spans="3:8" ht="22.5" customHeight="1" x14ac:dyDescent="0.15"/>
    <row r="46" spans="3:8" ht="22.5" customHeight="1" x14ac:dyDescent="0.15"/>
    <row r="47" spans="3:8" ht="22.5" customHeight="1" x14ac:dyDescent="0.15"/>
    <row r="48" spans="3:8" ht="22.5" customHeight="1" x14ac:dyDescent="0.15"/>
    <row r="49" ht="22.5" customHeight="1" x14ac:dyDescent="0.15"/>
    <row r="50" ht="22.5" customHeight="1" x14ac:dyDescent="0.15"/>
  </sheetData>
  <mergeCells count="2">
    <mergeCell ref="B30:B31"/>
    <mergeCell ref="M30:M31"/>
  </mergeCells>
  <phoneticPr fontId="7"/>
  <conditionalFormatting sqref="Z28:AE28 C30:C31 F28:K28">
    <cfRule type="cellIs" dxfId="41" priority="2" stopIfTrue="1" operator="equal">
      <formula>"."</formula>
    </cfRule>
  </conditionalFormatting>
  <conditionalFormatting sqref="N30:N31">
    <cfRule type="cellIs" dxfId="40"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AC38"/>
  <sheetViews>
    <sheetView topLeftCell="C32" zoomScale="73" zoomScaleNormal="73" workbookViewId="0">
      <selection activeCell="C32" sqref="C32"/>
    </sheetView>
  </sheetViews>
  <sheetFormatPr defaultColWidth="5.25" defaultRowHeight="13.5" x14ac:dyDescent="0.15"/>
  <cols>
    <col min="1" max="2" width="7" customWidth="1"/>
    <col min="3" max="3" width="25.625" customWidth="1"/>
    <col min="4" max="4" width="4.625" customWidth="1"/>
    <col min="5" max="5" width="5.375" customWidth="1"/>
    <col min="6" max="13" width="6.75" customWidth="1"/>
    <col min="14" max="15" width="5.25" customWidth="1"/>
    <col min="16" max="16" width="3.375" customWidth="1"/>
    <col min="17" max="17" width="7" customWidth="1"/>
    <col min="18" max="18" width="25.625" customWidth="1"/>
    <col min="19" max="19" width="5.375" customWidth="1"/>
  </cols>
  <sheetData>
    <row r="1" spans="2:17" s="1" customFormat="1" ht="21.75" customHeight="1" x14ac:dyDescent="0.15">
      <c r="B1" s="15"/>
      <c r="C1" s="16"/>
      <c r="D1" s="2"/>
      <c r="E1" s="13"/>
      <c r="F1" s="4"/>
      <c r="G1" s="4"/>
      <c r="H1" s="4"/>
      <c r="I1" s="4"/>
      <c r="J1" s="4"/>
      <c r="K1" s="4"/>
      <c r="L1" s="4"/>
      <c r="M1" s="4"/>
    </row>
    <row r="2" spans="2:17" s="1" customFormat="1" ht="15" customHeight="1" x14ac:dyDescent="0.15">
      <c r="B2" s="15"/>
      <c r="C2" s="16"/>
      <c r="D2" s="2"/>
      <c r="E2" s="13"/>
      <c r="F2" s="4"/>
      <c r="G2" s="4"/>
      <c r="H2" s="4"/>
      <c r="I2" s="4"/>
      <c r="J2" s="4"/>
      <c r="K2" s="4"/>
      <c r="L2" s="4"/>
      <c r="M2" s="4"/>
    </row>
    <row r="3" spans="2:17" s="1" customFormat="1" ht="15" customHeight="1" x14ac:dyDescent="0.15">
      <c r="B3" s="15"/>
      <c r="C3" s="16"/>
      <c r="D3" s="2"/>
      <c r="E3" s="13"/>
      <c r="F3" s="4"/>
      <c r="G3" s="4"/>
      <c r="H3" s="4"/>
      <c r="I3" s="4"/>
      <c r="J3" s="4"/>
      <c r="K3" s="4"/>
      <c r="L3" s="4"/>
      <c r="M3" s="4"/>
    </row>
    <row r="4" spans="2:17" s="1" customFormat="1" ht="15" customHeight="1" x14ac:dyDescent="0.15">
      <c r="B4" s="15"/>
      <c r="C4" s="16"/>
      <c r="D4" s="2"/>
      <c r="E4" s="13"/>
      <c r="F4" s="4"/>
      <c r="G4" s="4"/>
      <c r="H4" s="4"/>
      <c r="I4" s="4"/>
      <c r="J4" s="4"/>
      <c r="K4" s="4"/>
      <c r="L4" s="4"/>
      <c r="M4" s="4"/>
    </row>
    <row r="5" spans="2:17" s="1" customFormat="1" ht="15" customHeight="1" x14ac:dyDescent="0.15">
      <c r="B5" s="15"/>
      <c r="C5" s="16"/>
      <c r="D5" s="2"/>
      <c r="E5" s="13"/>
      <c r="F5" s="4"/>
      <c r="G5" s="4"/>
      <c r="H5" s="4"/>
      <c r="I5" s="4"/>
      <c r="J5" s="4"/>
      <c r="K5" s="4"/>
      <c r="L5" s="4"/>
      <c r="M5" s="4"/>
    </row>
    <row r="6" spans="2:17" s="1" customFormat="1" ht="15" customHeight="1" x14ac:dyDescent="0.15">
      <c r="B6" s="15"/>
      <c r="C6" s="16"/>
      <c r="D6" s="2"/>
      <c r="E6" s="13"/>
      <c r="F6" s="4"/>
      <c r="G6" s="4"/>
      <c r="H6" s="4"/>
      <c r="I6" s="4"/>
      <c r="J6" s="4"/>
      <c r="K6" s="4"/>
      <c r="L6" s="4"/>
      <c r="M6" s="4"/>
    </row>
    <row r="7" spans="2:17" s="1" customFormat="1" ht="15" customHeight="1" x14ac:dyDescent="0.15">
      <c r="B7" s="15"/>
      <c r="C7" s="16"/>
      <c r="D7" s="2"/>
      <c r="E7" s="13"/>
      <c r="F7" s="4"/>
      <c r="G7" s="4"/>
      <c r="H7" s="4"/>
      <c r="I7" s="4"/>
      <c r="J7" s="4"/>
      <c r="K7" s="4"/>
      <c r="L7" s="4"/>
      <c r="M7" s="4"/>
    </row>
    <row r="8" spans="2:17" s="1" customFormat="1" ht="15" customHeight="1" x14ac:dyDescent="0.15">
      <c r="B8" s="15"/>
      <c r="C8" s="16"/>
      <c r="D8" s="2"/>
      <c r="E8" s="13"/>
      <c r="F8" s="4"/>
      <c r="G8" s="4"/>
      <c r="H8" s="4"/>
      <c r="I8" s="4"/>
      <c r="J8" s="4"/>
      <c r="K8" s="4"/>
      <c r="L8" s="4"/>
      <c r="M8" s="4"/>
    </row>
    <row r="9" spans="2:17" s="1" customFormat="1" ht="15" hidden="1" customHeight="1" x14ac:dyDescent="0.15">
      <c r="B9" s="15"/>
      <c r="C9" s="16"/>
      <c r="D9" s="2"/>
      <c r="E9" s="13"/>
      <c r="F9" s="4"/>
      <c r="G9" s="4"/>
      <c r="H9" s="4"/>
      <c r="I9" s="4"/>
      <c r="J9" s="4"/>
      <c r="K9" s="4"/>
      <c r="L9" s="4"/>
      <c r="M9" s="4"/>
      <c r="P9" s="4"/>
      <c r="Q9" s="4"/>
    </row>
    <row r="10" spans="2:17" s="1" customFormat="1" ht="15" hidden="1" customHeight="1" x14ac:dyDescent="0.15">
      <c r="B10" s="15"/>
      <c r="C10" s="16"/>
      <c r="D10" s="2"/>
      <c r="E10" s="13"/>
      <c r="F10" s="4"/>
      <c r="G10" s="4"/>
      <c r="H10" s="4"/>
      <c r="I10" s="4"/>
      <c r="J10" s="4"/>
      <c r="K10" s="4"/>
      <c r="L10" s="4"/>
      <c r="M10" s="4"/>
      <c r="P10" s="3"/>
      <c r="Q10" s="3"/>
    </row>
    <row r="11" spans="2:17" s="1" customFormat="1" ht="15" hidden="1" customHeight="1" x14ac:dyDescent="0.15">
      <c r="B11" s="15"/>
      <c r="C11" s="16"/>
      <c r="D11" s="2"/>
      <c r="E11" s="13"/>
      <c r="F11" s="4"/>
      <c r="G11" s="4"/>
      <c r="H11" s="4"/>
      <c r="I11" s="4"/>
      <c r="J11" s="4"/>
      <c r="K11" s="4"/>
      <c r="L11" s="4"/>
      <c r="M11" s="4"/>
      <c r="P11" s="6"/>
    </row>
    <row r="12" spans="2:17" s="1" customFormat="1" ht="15" hidden="1" customHeight="1" x14ac:dyDescent="0.15">
      <c r="B12" s="15"/>
      <c r="C12" s="16"/>
      <c r="D12" s="2"/>
      <c r="E12" s="13"/>
      <c r="F12" s="4"/>
      <c r="G12" s="4"/>
      <c r="H12" s="4"/>
      <c r="I12" s="4"/>
      <c r="J12" s="4"/>
      <c r="K12" s="4"/>
      <c r="L12" s="4"/>
      <c r="M12" s="4"/>
      <c r="P12" s="6"/>
    </row>
    <row r="13" spans="2:17" s="1" customFormat="1" ht="15" hidden="1" customHeight="1" x14ac:dyDescent="0.15">
      <c r="B13" s="15"/>
      <c r="C13" s="16"/>
      <c r="D13" s="2"/>
      <c r="E13" s="13"/>
      <c r="F13" s="4"/>
      <c r="G13" s="4"/>
      <c r="H13" s="4"/>
      <c r="I13" s="4"/>
      <c r="J13" s="4"/>
      <c r="K13" s="4"/>
      <c r="L13" s="4"/>
      <c r="M13" s="4"/>
      <c r="P13" s="6"/>
    </row>
    <row r="14" spans="2:17" s="1" customFormat="1" ht="15" customHeight="1" x14ac:dyDescent="0.15">
      <c r="B14" s="15"/>
      <c r="C14" s="16"/>
      <c r="D14" s="2"/>
      <c r="E14" s="13"/>
      <c r="F14" s="4"/>
      <c r="G14" s="4"/>
      <c r="H14" s="4"/>
      <c r="I14" s="4"/>
      <c r="J14" s="4"/>
      <c r="K14" s="4"/>
      <c r="L14" s="4"/>
      <c r="M14" s="4"/>
    </row>
    <row r="15" spans="2:17" s="1" customFormat="1" ht="15" customHeight="1" x14ac:dyDescent="0.15">
      <c r="B15" s="15"/>
      <c r="C15" s="16"/>
      <c r="D15" s="2"/>
      <c r="E15" s="13"/>
      <c r="F15" s="4"/>
      <c r="G15" s="4"/>
      <c r="H15" s="4"/>
      <c r="I15" s="4"/>
      <c r="J15" s="4"/>
      <c r="K15" s="4"/>
      <c r="L15" s="4"/>
      <c r="M15" s="4"/>
    </row>
    <row r="16" spans="2:17" s="1" customFormat="1" ht="15" customHeight="1" x14ac:dyDescent="0.15">
      <c r="B16" s="15"/>
      <c r="C16" s="16"/>
      <c r="D16" s="2"/>
      <c r="E16" s="13"/>
      <c r="F16" s="4"/>
      <c r="G16" s="4"/>
      <c r="H16" s="4"/>
      <c r="I16" s="4"/>
      <c r="J16" s="4"/>
      <c r="K16" s="4"/>
      <c r="L16" s="4"/>
      <c r="M16" s="4"/>
    </row>
    <row r="17" spans="2:17" s="1" customFormat="1" ht="15" customHeight="1" x14ac:dyDescent="0.15">
      <c r="B17" s="15"/>
      <c r="C17" s="16"/>
      <c r="D17" s="2"/>
      <c r="E17" s="13"/>
      <c r="F17" s="4"/>
      <c r="G17" s="4"/>
      <c r="H17" s="4"/>
      <c r="I17" s="4"/>
      <c r="J17" s="4"/>
      <c r="K17" s="4"/>
      <c r="L17" s="4"/>
      <c r="M17" s="4"/>
    </row>
    <row r="18" spans="2:17" s="1" customFormat="1" ht="15" customHeight="1" x14ac:dyDescent="0.15">
      <c r="B18" s="15"/>
      <c r="C18" s="16"/>
      <c r="D18" s="2"/>
      <c r="E18" s="13"/>
      <c r="F18" s="4"/>
      <c r="G18" s="4"/>
      <c r="H18" s="4"/>
      <c r="I18" s="4"/>
      <c r="J18" s="4"/>
      <c r="K18" s="4"/>
      <c r="L18" s="4"/>
      <c r="M18" s="4"/>
    </row>
    <row r="19" spans="2:17" s="1" customFormat="1" ht="15" customHeight="1" x14ac:dyDescent="0.15">
      <c r="B19" s="15"/>
      <c r="C19" s="16"/>
      <c r="D19" s="2"/>
      <c r="E19" s="13"/>
      <c r="F19" s="4"/>
      <c r="G19" s="4"/>
      <c r="H19" s="4"/>
      <c r="I19" s="4"/>
      <c r="J19" s="4"/>
      <c r="K19" s="4"/>
      <c r="L19" s="4"/>
      <c r="M19" s="4"/>
    </row>
    <row r="20" spans="2:17" s="1" customFormat="1" ht="15" customHeight="1" x14ac:dyDescent="0.15">
      <c r="B20" s="15"/>
      <c r="C20" s="16"/>
      <c r="D20" s="2"/>
      <c r="E20" s="13"/>
      <c r="F20" s="4"/>
      <c r="G20" s="4"/>
      <c r="H20" s="4"/>
      <c r="I20" s="4"/>
      <c r="J20" s="4"/>
      <c r="K20" s="4"/>
      <c r="L20" s="4"/>
      <c r="M20" s="4"/>
    </row>
    <row r="21" spans="2:17" s="1" customFormat="1" ht="15" customHeight="1" x14ac:dyDescent="0.15">
      <c r="B21" s="15"/>
      <c r="C21" s="16"/>
      <c r="D21" s="2"/>
      <c r="E21" s="13"/>
      <c r="F21" s="4"/>
      <c r="G21" s="4"/>
      <c r="H21" s="4"/>
      <c r="I21" s="4"/>
      <c r="J21" s="4"/>
      <c r="K21" s="4"/>
      <c r="L21" s="4"/>
      <c r="M21" s="4"/>
    </row>
    <row r="22" spans="2:17" s="1" customFormat="1" ht="15" customHeight="1" x14ac:dyDescent="0.15">
      <c r="B22" s="15"/>
      <c r="C22" s="16"/>
      <c r="D22" s="2"/>
      <c r="E22" s="13"/>
      <c r="F22" s="4"/>
      <c r="G22" s="4"/>
      <c r="H22" s="4"/>
      <c r="I22" s="4"/>
      <c r="J22" s="4"/>
      <c r="K22" s="4"/>
      <c r="L22" s="4"/>
      <c r="M22" s="4"/>
    </row>
    <row r="23" spans="2:17" s="1" customFormat="1" ht="15" customHeight="1" x14ac:dyDescent="0.15">
      <c r="B23" s="15"/>
      <c r="C23" s="16"/>
      <c r="D23" s="2"/>
      <c r="E23" s="13"/>
      <c r="F23" s="4"/>
      <c r="G23" s="4"/>
      <c r="H23" s="4"/>
      <c r="I23" s="4"/>
      <c r="J23" s="4"/>
      <c r="K23" s="4"/>
      <c r="L23" s="4"/>
      <c r="M23" s="4"/>
    </row>
    <row r="24" spans="2:17" s="1" customFormat="1" ht="15" customHeight="1" x14ac:dyDescent="0.15">
      <c r="B24" s="15"/>
      <c r="C24" s="16"/>
      <c r="D24" s="2"/>
      <c r="E24" s="13"/>
      <c r="F24" s="4"/>
      <c r="G24" s="4"/>
      <c r="H24" s="4"/>
      <c r="I24" s="4"/>
      <c r="J24" s="4"/>
      <c r="K24" s="4"/>
      <c r="L24" s="4"/>
      <c r="M24" s="4"/>
    </row>
    <row r="25" spans="2:17" s="1" customFormat="1" ht="15" customHeight="1" x14ac:dyDescent="0.15">
      <c r="B25" s="15"/>
      <c r="C25" s="16"/>
      <c r="D25" s="2"/>
      <c r="E25" s="13"/>
      <c r="F25" s="4"/>
      <c r="G25" s="4"/>
      <c r="H25" s="4"/>
      <c r="I25" s="4"/>
      <c r="J25" s="4"/>
      <c r="K25" s="4"/>
      <c r="L25" s="4"/>
      <c r="M25" s="4"/>
    </row>
    <row r="26" spans="2:17" s="1" customFormat="1" ht="15" customHeight="1" x14ac:dyDescent="0.15">
      <c r="B26" s="15"/>
      <c r="C26" s="16"/>
      <c r="D26" s="2"/>
      <c r="E26" s="13"/>
      <c r="F26" s="4"/>
      <c r="G26" s="4"/>
      <c r="H26" s="4"/>
      <c r="I26" s="4"/>
      <c r="J26" s="4"/>
      <c r="K26" s="4"/>
      <c r="L26" s="4"/>
      <c r="M26" s="4"/>
    </row>
    <row r="27" spans="2:17" s="1" customFormat="1" ht="15" customHeight="1" x14ac:dyDescent="0.15">
      <c r="B27" s="20"/>
      <c r="C27" s="20"/>
      <c r="D27" s="45"/>
      <c r="E27" s="34"/>
      <c r="F27" s="10"/>
      <c r="G27" s="10"/>
      <c r="H27" s="10"/>
      <c r="I27" s="10"/>
      <c r="J27" s="10"/>
      <c r="K27" s="10"/>
      <c r="L27" s="10"/>
      <c r="M27" s="10"/>
    </row>
    <row r="28" spans="2:17" s="4" customFormat="1" ht="129.94999999999999" customHeight="1" x14ac:dyDescent="0.15">
      <c r="B28" s="20"/>
      <c r="C28" s="20"/>
      <c r="D28" s="45"/>
      <c r="E28" s="21"/>
      <c r="F28" s="22" t="s">
        <v>163</v>
      </c>
      <c r="G28" s="23" t="s">
        <v>164</v>
      </c>
      <c r="H28" s="23" t="s">
        <v>165</v>
      </c>
      <c r="I28" s="23" t="s">
        <v>166</v>
      </c>
      <c r="J28" s="23" t="s">
        <v>167</v>
      </c>
      <c r="K28" s="23" t="s">
        <v>168</v>
      </c>
      <c r="L28" s="23" t="s">
        <v>169</v>
      </c>
      <c r="M28" s="24" t="s">
        <v>249</v>
      </c>
      <c r="N28" s="17"/>
      <c r="O28" s="17"/>
      <c r="P28" s="1"/>
      <c r="Q28" s="1"/>
    </row>
    <row r="29" spans="2:17" s="3" customFormat="1" ht="20.100000000000001" customHeight="1" x14ac:dyDescent="0.15">
      <c r="B29" s="20"/>
      <c r="C29" s="20"/>
      <c r="D29" s="45"/>
      <c r="E29" s="11" t="s">
        <v>0</v>
      </c>
      <c r="F29" s="25"/>
      <c r="G29" s="26"/>
      <c r="H29" s="26"/>
      <c r="I29" s="26"/>
      <c r="J29" s="26"/>
      <c r="K29" s="26"/>
      <c r="L29" s="26"/>
      <c r="M29" s="27"/>
      <c r="P29" s="1"/>
      <c r="Q29" s="1"/>
    </row>
    <row r="30" spans="2:17" s="1" customFormat="1" ht="22.5" customHeight="1" x14ac:dyDescent="0.15">
      <c r="B30" s="386" t="s">
        <v>2</v>
      </c>
      <c r="C30" s="387"/>
      <c r="D30" s="387"/>
      <c r="E30" s="38">
        <v>66</v>
      </c>
      <c r="F30" s="35">
        <v>40.909090909090914</v>
      </c>
      <c r="G30" s="32">
        <v>4.5454545454545459</v>
      </c>
      <c r="H30" s="32">
        <v>22.727272727272727</v>
      </c>
      <c r="I30" s="32">
        <v>57.575757575757578</v>
      </c>
      <c r="J30" s="32">
        <v>13.636363636363635</v>
      </c>
      <c r="K30" s="32">
        <v>9.0909090909090917</v>
      </c>
      <c r="L30" s="32">
        <v>10.606060606060606</v>
      </c>
      <c r="M30" s="33">
        <v>0</v>
      </c>
      <c r="N30" s="16"/>
      <c r="O30" s="16"/>
    </row>
    <row r="31" spans="2:17" s="1" customFormat="1" ht="22.5" customHeight="1" x14ac:dyDescent="0.15">
      <c r="B31" s="388" t="s">
        <v>3</v>
      </c>
      <c r="C31" s="42" t="s">
        <v>375</v>
      </c>
      <c r="D31" s="43"/>
      <c r="E31" s="39">
        <v>35</v>
      </c>
      <c r="F31" s="68">
        <v>51.428571428571423</v>
      </c>
      <c r="G31" s="28">
        <v>0</v>
      </c>
      <c r="H31" s="51">
        <v>28.571428571428569</v>
      </c>
      <c r="I31" s="28">
        <v>57.142857142857139</v>
      </c>
      <c r="J31" s="52">
        <v>8.5714285714285712</v>
      </c>
      <c r="K31" s="52">
        <v>2.8571428571428572</v>
      </c>
      <c r="L31" s="28">
        <v>11.428571428571429</v>
      </c>
      <c r="M31" s="29">
        <v>0</v>
      </c>
      <c r="N31" s="16"/>
      <c r="O31" s="16"/>
    </row>
    <row r="32" spans="2:17" s="1" customFormat="1" ht="22.5" customHeight="1" x14ac:dyDescent="0.15">
      <c r="B32" s="389"/>
      <c r="C32" s="41" t="s">
        <v>379</v>
      </c>
      <c r="D32" s="44"/>
      <c r="E32" s="40">
        <v>31</v>
      </c>
      <c r="F32" s="69">
        <v>29.032258064516132</v>
      </c>
      <c r="G32" s="50">
        <v>9.67741935483871</v>
      </c>
      <c r="H32" s="53">
        <v>16.129032258064516</v>
      </c>
      <c r="I32" s="30">
        <v>58.064516129032263</v>
      </c>
      <c r="J32" s="50">
        <v>19.35483870967742</v>
      </c>
      <c r="K32" s="50">
        <v>16.129032258064516</v>
      </c>
      <c r="L32" s="30">
        <v>9.67741935483871</v>
      </c>
      <c r="M32" s="31">
        <v>0</v>
      </c>
      <c r="N32" s="16"/>
      <c r="O32" s="16"/>
    </row>
    <row r="33" spans="3:29" x14ac:dyDescent="0.15">
      <c r="F33" s="131">
        <f>SUM(F31-F32)</f>
        <v>22.396313364055292</v>
      </c>
      <c r="G33" s="131">
        <f t="shared" ref="G33:M33" si="0">SUM(G31-G32)</f>
        <v>-9.67741935483871</v>
      </c>
      <c r="H33" s="131">
        <f t="shared" si="0"/>
        <v>12.442396313364053</v>
      </c>
      <c r="I33" s="131">
        <f t="shared" si="0"/>
        <v>-0.92165898617512454</v>
      </c>
      <c r="J33" s="159">
        <f t="shared" si="0"/>
        <v>-10.783410138248849</v>
      </c>
      <c r="K33" s="159">
        <f t="shared" si="0"/>
        <v>-13.271889400921658</v>
      </c>
      <c r="L33" s="131">
        <f t="shared" si="0"/>
        <v>1.7511520737327189</v>
      </c>
      <c r="M33" s="131">
        <f t="shared" si="0"/>
        <v>0</v>
      </c>
    </row>
    <row r="34" spans="3:29" ht="157.5" x14ac:dyDescent="0.15">
      <c r="D34" s="130" t="str">
        <f>F28</f>
        <v>マネープランの研修だったから</v>
      </c>
      <c r="E34" s="130" t="str">
        <f t="shared" ref="E34:K34" si="1">G28</f>
        <v>男性向き・女性向きの研修になっていたから</v>
      </c>
      <c r="F34" s="130" t="str">
        <f t="shared" si="1"/>
        <v>給料が下がっていく中での身の処し方の研修だったから</v>
      </c>
      <c r="G34" s="130" t="str">
        <f t="shared" si="1"/>
        <v>今後のキャリアを考えるのに役立ったから</v>
      </c>
      <c r="H34" s="130" t="str">
        <f t="shared" si="1"/>
        <v>個々の事情に配慮されている研修だったから</v>
      </c>
      <c r="I34" s="130" t="str">
        <f t="shared" si="1"/>
        <v>悩みを共有する場があったから</v>
      </c>
      <c r="J34" s="130" t="str">
        <f t="shared" si="1"/>
        <v>外部の人と関わることができたから</v>
      </c>
      <c r="K34" s="130" t="str">
        <f t="shared" si="1"/>
        <v>その他</v>
      </c>
      <c r="L34" s="130"/>
      <c r="S34" s="344"/>
      <c r="T34" s="344"/>
      <c r="U34" s="21"/>
      <c r="V34" s="22" t="s">
        <v>163</v>
      </c>
      <c r="W34" s="23" t="s">
        <v>164</v>
      </c>
      <c r="X34" s="23" t="s">
        <v>165</v>
      </c>
      <c r="Y34" s="23" t="s">
        <v>166</v>
      </c>
      <c r="Z34" s="23" t="s">
        <v>167</v>
      </c>
      <c r="AA34" s="23" t="s">
        <v>168</v>
      </c>
      <c r="AB34" s="23" t="s">
        <v>169</v>
      </c>
      <c r="AC34" s="24" t="s">
        <v>245</v>
      </c>
    </row>
    <row r="35" spans="3:29" x14ac:dyDescent="0.15">
      <c r="C35" t="str">
        <f>"男性総合職(n=" &amp; E31 &amp; ")"</f>
        <v>男性総合職(n=35)</v>
      </c>
      <c r="D35" s="131">
        <f>F31</f>
        <v>51.428571428571423</v>
      </c>
      <c r="E35" s="131">
        <f t="shared" ref="E35:K35" si="2">G31</f>
        <v>0</v>
      </c>
      <c r="F35" s="131">
        <f t="shared" si="2"/>
        <v>28.571428571428569</v>
      </c>
      <c r="G35" s="131">
        <f t="shared" si="2"/>
        <v>57.142857142857139</v>
      </c>
      <c r="H35" s="131">
        <f t="shared" si="2"/>
        <v>8.5714285714285712</v>
      </c>
      <c r="I35" s="131">
        <f t="shared" si="2"/>
        <v>2.8571428571428572</v>
      </c>
      <c r="J35" s="131">
        <f t="shared" si="2"/>
        <v>11.428571428571429</v>
      </c>
      <c r="K35" s="131">
        <f t="shared" si="2"/>
        <v>0</v>
      </c>
      <c r="L35" s="131"/>
      <c r="S35" s="344"/>
      <c r="T35" s="344"/>
      <c r="U35" s="11" t="s">
        <v>0</v>
      </c>
      <c r="V35" s="25"/>
      <c r="W35" s="26"/>
      <c r="X35" s="26"/>
      <c r="Y35" s="26"/>
      <c r="Z35" s="26"/>
      <c r="AA35" s="26"/>
      <c r="AB35" s="26"/>
      <c r="AC35" s="27"/>
    </row>
    <row r="36" spans="3:29" x14ac:dyDescent="0.15">
      <c r="C36" t="str">
        <f>"女性総合職(n=" &amp; E32 &amp; ")"</f>
        <v>女性総合職(n=31)</v>
      </c>
      <c r="D36" s="131">
        <f>F32</f>
        <v>29.032258064516132</v>
      </c>
      <c r="E36" s="131">
        <f t="shared" ref="E36:K36" si="3">G32</f>
        <v>9.67741935483871</v>
      </c>
      <c r="F36" s="131">
        <f t="shared" si="3"/>
        <v>16.129032258064516</v>
      </c>
      <c r="G36" s="131">
        <f t="shared" si="3"/>
        <v>58.064516129032263</v>
      </c>
      <c r="H36" s="131">
        <f t="shared" si="3"/>
        <v>19.35483870967742</v>
      </c>
      <c r="I36" s="131">
        <f t="shared" si="3"/>
        <v>16.129032258064516</v>
      </c>
      <c r="J36" s="131">
        <f t="shared" si="3"/>
        <v>9.67741935483871</v>
      </c>
      <c r="K36" s="131">
        <f t="shared" si="3"/>
        <v>0</v>
      </c>
      <c r="L36" s="131"/>
      <c r="S36" s="386" t="s">
        <v>2</v>
      </c>
      <c r="T36" s="387"/>
      <c r="U36" s="38">
        <v>66</v>
      </c>
      <c r="V36" s="35">
        <v>40.909090909090914</v>
      </c>
      <c r="W36" s="32">
        <v>4.5454545454545459</v>
      </c>
      <c r="X36" s="32">
        <v>22.727272727272727</v>
      </c>
      <c r="Y36" s="32">
        <v>57.575757575757578</v>
      </c>
      <c r="Z36" s="32">
        <v>13.636363636363635</v>
      </c>
      <c r="AA36" s="32">
        <v>9.0909090909090917</v>
      </c>
      <c r="AB36" s="32">
        <v>10.606060606060606</v>
      </c>
      <c r="AC36" s="33">
        <v>0</v>
      </c>
    </row>
    <row r="37" spans="3:29" ht="36" x14ac:dyDescent="0.15">
      <c r="S37" s="388" t="s">
        <v>3</v>
      </c>
      <c r="T37" s="42" t="s">
        <v>362</v>
      </c>
      <c r="U37" s="39">
        <v>35</v>
      </c>
      <c r="V37" s="68">
        <v>51.428571428571423</v>
      </c>
      <c r="W37" s="160">
        <v>0</v>
      </c>
      <c r="X37" s="51">
        <v>28.571428571428569</v>
      </c>
      <c r="Y37" s="160">
        <v>57.142857142857139</v>
      </c>
      <c r="Z37" s="52">
        <v>8.5714285714285712</v>
      </c>
      <c r="AA37" s="52">
        <v>2.8571428571428572</v>
      </c>
      <c r="AB37" s="160">
        <v>11.428571428571429</v>
      </c>
      <c r="AC37" s="161">
        <v>0</v>
      </c>
    </row>
    <row r="38" spans="3:29" ht="36" x14ac:dyDescent="0.15">
      <c r="S38" s="389"/>
      <c r="T38" s="41" t="s">
        <v>361</v>
      </c>
      <c r="U38" s="40">
        <v>31</v>
      </c>
      <c r="V38" s="69">
        <v>29.032258064516132</v>
      </c>
      <c r="W38" s="50">
        <v>9.67741935483871</v>
      </c>
      <c r="X38" s="53">
        <v>16.129032258064516</v>
      </c>
      <c r="Y38" s="162">
        <v>58.064516129032263</v>
      </c>
      <c r="Z38" s="50">
        <v>19.35483870967742</v>
      </c>
      <c r="AA38" s="50">
        <v>16.129032258064516</v>
      </c>
      <c r="AB38" s="162">
        <v>9.67741935483871</v>
      </c>
      <c r="AC38" s="163">
        <v>0</v>
      </c>
    </row>
  </sheetData>
  <mergeCells count="4">
    <mergeCell ref="B30:D30"/>
    <mergeCell ref="B31:B32"/>
    <mergeCell ref="S36:T36"/>
    <mergeCell ref="S37:S38"/>
  </mergeCells>
  <phoneticPr fontId="7"/>
  <conditionalFormatting sqref="C31:C32 F28:M28">
    <cfRule type="cellIs" dxfId="39" priority="4" stopIfTrue="1" operator="equal">
      <formula>"."</formula>
    </cfRule>
  </conditionalFormatting>
  <conditionalFormatting sqref="N28">
    <cfRule type="cellIs" dxfId="38" priority="3" stopIfTrue="1" operator="equal">
      <formula>"."</formula>
    </cfRule>
  </conditionalFormatting>
  <conditionalFormatting sqref="O28">
    <cfRule type="cellIs" dxfId="37" priority="2" stopIfTrue="1" operator="equal">
      <formula>"."</formula>
    </cfRule>
  </conditionalFormatting>
  <conditionalFormatting sqref="T37:T38 V34:AC34">
    <cfRule type="cellIs" dxfId="36"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Z36"/>
  <sheetViews>
    <sheetView showGridLines="0" topLeftCell="A30" zoomScale="80" workbookViewId="0">
      <selection activeCell="C32" sqref="C32"/>
    </sheetView>
  </sheetViews>
  <sheetFormatPr defaultColWidth="5.25" defaultRowHeight="13.5" x14ac:dyDescent="0.15"/>
  <cols>
    <col min="1" max="2" width="7" customWidth="1"/>
    <col min="3" max="3" width="25.625" customWidth="1"/>
    <col min="4" max="4" width="4.625" customWidth="1"/>
    <col min="5" max="5" width="5.375" customWidth="1"/>
    <col min="6" max="13" width="6.75" customWidth="1"/>
    <col min="14" max="15" width="5.25" customWidth="1"/>
    <col min="16" max="16" width="3.375" customWidth="1"/>
    <col min="17" max="17" width="7" customWidth="1"/>
    <col min="18" max="18" width="18.75" customWidth="1"/>
    <col min="19" max="26" width="8.25" customWidth="1"/>
  </cols>
  <sheetData>
    <row r="1" spans="2:17" s="1" customFormat="1" ht="21.75" customHeight="1" x14ac:dyDescent="0.15">
      <c r="B1" s="15"/>
      <c r="C1" s="16"/>
      <c r="D1" s="2"/>
      <c r="E1" s="13"/>
      <c r="F1" s="4"/>
      <c r="G1" s="4"/>
      <c r="H1" s="4"/>
      <c r="I1" s="4"/>
      <c r="J1" s="4"/>
      <c r="K1" s="4"/>
      <c r="L1" s="4"/>
      <c r="M1" s="4"/>
    </row>
    <row r="2" spans="2:17" s="1" customFormat="1" ht="15" customHeight="1" x14ac:dyDescent="0.15">
      <c r="B2" s="15"/>
      <c r="C2" s="16"/>
      <c r="D2" s="2"/>
      <c r="E2" s="13"/>
      <c r="F2" s="4"/>
      <c r="G2" s="4"/>
      <c r="H2" s="4"/>
      <c r="I2" s="4"/>
      <c r="J2" s="4"/>
      <c r="K2" s="4"/>
      <c r="L2" s="4"/>
      <c r="M2" s="4"/>
    </row>
    <row r="3" spans="2:17" s="1" customFormat="1" ht="15" customHeight="1" x14ac:dyDescent="0.15">
      <c r="B3" s="15"/>
      <c r="C3" s="16"/>
      <c r="D3" s="2"/>
      <c r="E3" s="13"/>
      <c r="F3" s="4"/>
      <c r="G3" s="4"/>
      <c r="H3" s="4"/>
      <c r="I3" s="4"/>
      <c r="J3" s="4"/>
      <c r="K3" s="4"/>
      <c r="L3" s="4"/>
      <c r="M3" s="4"/>
    </row>
    <row r="4" spans="2:17" s="1" customFormat="1" ht="15" customHeight="1" x14ac:dyDescent="0.15">
      <c r="B4" s="15"/>
      <c r="C4" s="16"/>
      <c r="D4" s="2"/>
      <c r="E4" s="13"/>
      <c r="F4" s="4"/>
      <c r="G4" s="4"/>
      <c r="H4" s="4"/>
      <c r="I4" s="4"/>
      <c r="J4" s="4"/>
      <c r="K4" s="4"/>
      <c r="L4" s="4"/>
      <c r="M4" s="4"/>
    </row>
    <row r="5" spans="2:17" s="1" customFormat="1" ht="15" customHeight="1" x14ac:dyDescent="0.15">
      <c r="B5" s="15"/>
      <c r="C5" s="16"/>
      <c r="D5" s="2"/>
      <c r="E5" s="13"/>
      <c r="F5" s="4"/>
      <c r="G5" s="4"/>
      <c r="H5" s="4"/>
      <c r="I5" s="4"/>
      <c r="J5" s="4"/>
      <c r="K5" s="4"/>
      <c r="L5" s="4"/>
      <c r="M5" s="4"/>
    </row>
    <row r="6" spans="2:17" s="1" customFormat="1" ht="15" customHeight="1" x14ac:dyDescent="0.15">
      <c r="B6" s="15"/>
      <c r="C6" s="16"/>
      <c r="D6" s="2"/>
      <c r="E6" s="13"/>
      <c r="F6" s="4"/>
      <c r="G6" s="4"/>
      <c r="H6" s="4"/>
      <c r="I6" s="4"/>
      <c r="J6" s="4"/>
      <c r="K6" s="4"/>
      <c r="L6" s="4"/>
      <c r="M6" s="4"/>
    </row>
    <row r="7" spans="2:17" s="1" customFormat="1" ht="15" customHeight="1" x14ac:dyDescent="0.15">
      <c r="B7" s="15"/>
      <c r="C7" s="16"/>
      <c r="D7" s="2"/>
      <c r="E7" s="13"/>
      <c r="F7" s="4"/>
      <c r="G7" s="4"/>
      <c r="H7" s="4"/>
      <c r="I7" s="4"/>
      <c r="J7" s="4"/>
      <c r="K7" s="4"/>
      <c r="L7" s="4"/>
      <c r="M7" s="4"/>
    </row>
    <row r="8" spans="2:17" s="1" customFormat="1" ht="15" customHeight="1" x14ac:dyDescent="0.15">
      <c r="B8" s="15"/>
      <c r="C8" s="16"/>
      <c r="D8" s="2"/>
      <c r="E8" s="13"/>
      <c r="F8" s="4"/>
      <c r="G8" s="4"/>
      <c r="H8" s="4"/>
      <c r="I8" s="4"/>
      <c r="J8" s="4"/>
      <c r="K8" s="4"/>
      <c r="L8" s="4"/>
      <c r="M8" s="4"/>
    </row>
    <row r="9" spans="2:17" s="1" customFormat="1" ht="15" hidden="1" customHeight="1" x14ac:dyDescent="0.15">
      <c r="B9" s="15"/>
      <c r="C9" s="16"/>
      <c r="D9" s="2"/>
      <c r="E9" s="13"/>
      <c r="F9" s="4"/>
      <c r="G9" s="4"/>
      <c r="H9" s="4"/>
      <c r="I9" s="4"/>
      <c r="J9" s="4"/>
      <c r="K9" s="4"/>
      <c r="L9" s="4"/>
      <c r="M9" s="4"/>
      <c r="P9" s="4"/>
      <c r="Q9" s="4"/>
    </row>
    <row r="10" spans="2:17" s="1" customFormat="1" ht="15" hidden="1" customHeight="1" x14ac:dyDescent="0.15">
      <c r="B10" s="15"/>
      <c r="C10" s="16"/>
      <c r="D10" s="2"/>
      <c r="E10" s="13"/>
      <c r="F10" s="4"/>
      <c r="G10" s="4"/>
      <c r="H10" s="4"/>
      <c r="I10" s="4"/>
      <c r="J10" s="4"/>
      <c r="K10" s="4"/>
      <c r="L10" s="4"/>
      <c r="M10" s="4"/>
      <c r="P10" s="3"/>
      <c r="Q10" s="3"/>
    </row>
    <row r="11" spans="2:17" s="1" customFormat="1" ht="15" hidden="1" customHeight="1" x14ac:dyDescent="0.15">
      <c r="B11" s="15"/>
      <c r="C11" s="16"/>
      <c r="D11" s="2"/>
      <c r="E11" s="13"/>
      <c r="F11" s="4"/>
      <c r="G11" s="4"/>
      <c r="H11" s="4"/>
      <c r="I11" s="4"/>
      <c r="J11" s="4"/>
      <c r="K11" s="4"/>
      <c r="L11" s="4"/>
      <c r="M11" s="4"/>
      <c r="P11" s="6"/>
    </row>
    <row r="12" spans="2:17" s="1" customFormat="1" ht="15" hidden="1" customHeight="1" x14ac:dyDescent="0.15">
      <c r="B12" s="15"/>
      <c r="C12" s="16"/>
      <c r="D12" s="2"/>
      <c r="E12" s="13"/>
      <c r="F12" s="4"/>
      <c r="G12" s="4"/>
      <c r="H12" s="4"/>
      <c r="I12" s="4"/>
      <c r="J12" s="4"/>
      <c r="K12" s="4"/>
      <c r="L12" s="4"/>
      <c r="M12" s="4"/>
      <c r="P12" s="6"/>
    </row>
    <row r="13" spans="2:17" s="1" customFormat="1" ht="15" hidden="1" customHeight="1" x14ac:dyDescent="0.15">
      <c r="B13" s="15"/>
      <c r="C13" s="16"/>
      <c r="D13" s="2"/>
      <c r="E13" s="13"/>
      <c r="F13" s="4"/>
      <c r="G13" s="4"/>
      <c r="H13" s="4"/>
      <c r="I13" s="4"/>
      <c r="J13" s="4"/>
      <c r="K13" s="4"/>
      <c r="L13" s="4"/>
      <c r="M13" s="4"/>
      <c r="P13" s="6"/>
    </row>
    <row r="14" spans="2:17" s="1" customFormat="1" ht="15" customHeight="1" x14ac:dyDescent="0.15">
      <c r="B14" s="15"/>
      <c r="C14" s="16"/>
      <c r="D14" s="2"/>
      <c r="E14" s="13"/>
      <c r="F14" s="4"/>
      <c r="G14" s="4"/>
      <c r="H14" s="4"/>
      <c r="I14" s="4"/>
      <c r="J14" s="4"/>
      <c r="K14" s="4"/>
      <c r="L14" s="4"/>
      <c r="M14" s="4"/>
    </row>
    <row r="15" spans="2:17" s="1" customFormat="1" ht="15" customHeight="1" x14ac:dyDescent="0.15">
      <c r="B15" s="15"/>
      <c r="C15" s="16"/>
      <c r="D15" s="2"/>
      <c r="E15" s="13"/>
      <c r="F15" s="4"/>
      <c r="G15" s="4"/>
      <c r="H15" s="4"/>
      <c r="I15" s="4"/>
      <c r="J15" s="4"/>
      <c r="K15" s="4"/>
      <c r="L15" s="4"/>
      <c r="M15" s="4"/>
    </row>
    <row r="16" spans="2:17" s="1" customFormat="1" ht="15" customHeight="1" x14ac:dyDescent="0.15">
      <c r="B16" s="15"/>
      <c r="C16" s="16"/>
      <c r="D16" s="2"/>
      <c r="E16" s="13"/>
      <c r="F16" s="4"/>
      <c r="G16" s="4"/>
      <c r="H16" s="4"/>
      <c r="I16" s="4"/>
      <c r="J16" s="4"/>
      <c r="K16" s="4"/>
      <c r="L16" s="4"/>
      <c r="M16" s="4"/>
    </row>
    <row r="17" spans="2:17" s="1" customFormat="1" ht="15" customHeight="1" x14ac:dyDescent="0.15">
      <c r="B17" s="15"/>
      <c r="C17" s="16"/>
      <c r="D17" s="2"/>
      <c r="E17" s="13"/>
      <c r="F17" s="4"/>
      <c r="G17" s="4"/>
      <c r="H17" s="4"/>
      <c r="I17" s="4"/>
      <c r="J17" s="4"/>
      <c r="K17" s="4"/>
      <c r="L17" s="4"/>
      <c r="M17" s="4"/>
    </row>
    <row r="18" spans="2:17" s="1" customFormat="1" ht="15" customHeight="1" x14ac:dyDescent="0.15">
      <c r="B18" s="15"/>
      <c r="C18" s="16"/>
      <c r="D18" s="2"/>
      <c r="E18" s="13"/>
      <c r="F18" s="4"/>
      <c r="G18" s="4"/>
      <c r="H18" s="4"/>
      <c r="I18" s="4"/>
      <c r="J18" s="4"/>
      <c r="K18" s="4"/>
      <c r="L18" s="4"/>
      <c r="M18" s="4"/>
    </row>
    <row r="19" spans="2:17" s="1" customFormat="1" ht="15" customHeight="1" x14ac:dyDescent="0.15">
      <c r="B19" s="15"/>
      <c r="C19" s="16"/>
      <c r="D19" s="2"/>
      <c r="E19" s="13"/>
      <c r="F19" s="4"/>
      <c r="G19" s="4"/>
      <c r="H19" s="4"/>
      <c r="I19" s="4"/>
      <c r="J19" s="4"/>
      <c r="K19" s="4"/>
      <c r="L19" s="4"/>
      <c r="M19" s="4"/>
    </row>
    <row r="20" spans="2:17" s="1" customFormat="1" ht="15" customHeight="1" x14ac:dyDescent="0.15">
      <c r="B20" s="15"/>
      <c r="C20" s="16"/>
      <c r="D20" s="2"/>
      <c r="E20" s="13"/>
      <c r="F20" s="4"/>
      <c r="G20" s="4"/>
      <c r="H20" s="4"/>
      <c r="I20" s="4"/>
      <c r="J20" s="4"/>
      <c r="K20" s="4"/>
      <c r="L20" s="4"/>
      <c r="M20" s="4"/>
    </row>
    <row r="21" spans="2:17" s="1" customFormat="1" ht="15" customHeight="1" x14ac:dyDescent="0.15">
      <c r="B21" s="15"/>
      <c r="C21" s="16"/>
      <c r="D21" s="2"/>
      <c r="E21" s="13"/>
      <c r="F21" s="4"/>
      <c r="G21" s="4"/>
      <c r="H21" s="4"/>
      <c r="I21" s="4"/>
      <c r="J21" s="4"/>
      <c r="K21" s="4"/>
      <c r="L21" s="4"/>
      <c r="M21" s="4"/>
    </row>
    <row r="22" spans="2:17" s="1" customFormat="1" ht="15" customHeight="1" x14ac:dyDescent="0.15">
      <c r="B22" s="15"/>
      <c r="C22" s="16"/>
      <c r="D22" s="2"/>
      <c r="E22" s="13"/>
      <c r="F22" s="4"/>
      <c r="G22" s="4"/>
      <c r="H22" s="4"/>
      <c r="I22" s="4"/>
      <c r="J22" s="4"/>
      <c r="K22" s="4"/>
      <c r="L22" s="4"/>
      <c r="M22" s="4"/>
    </row>
    <row r="23" spans="2:17" s="1" customFormat="1" ht="15" customHeight="1" x14ac:dyDescent="0.15">
      <c r="B23" s="15"/>
      <c r="C23" s="16"/>
      <c r="D23" s="2"/>
      <c r="E23" s="13"/>
      <c r="F23" s="4"/>
      <c r="G23" s="4"/>
      <c r="H23" s="4"/>
      <c r="I23" s="4"/>
      <c r="J23" s="4"/>
      <c r="K23" s="4"/>
      <c r="L23" s="4"/>
      <c r="M23" s="4"/>
    </row>
    <row r="24" spans="2:17" s="1" customFormat="1" ht="15" customHeight="1" x14ac:dyDescent="0.15">
      <c r="B24" s="15"/>
      <c r="C24" s="16"/>
      <c r="D24" s="2"/>
      <c r="E24" s="13"/>
      <c r="F24" s="4"/>
      <c r="G24" s="4"/>
      <c r="H24" s="4"/>
      <c r="I24" s="4"/>
      <c r="J24" s="4"/>
      <c r="K24" s="4"/>
      <c r="L24" s="4"/>
      <c r="M24" s="4"/>
    </row>
    <row r="25" spans="2:17" s="1" customFormat="1" ht="15" customHeight="1" x14ac:dyDescent="0.15">
      <c r="B25" s="15"/>
      <c r="C25" s="16"/>
      <c r="D25" s="2"/>
      <c r="E25" s="13"/>
      <c r="F25" s="4"/>
      <c r="G25" s="4"/>
      <c r="H25" s="4"/>
      <c r="I25" s="4"/>
      <c r="J25" s="4"/>
      <c r="K25" s="4"/>
      <c r="L25" s="4"/>
      <c r="M25" s="4"/>
    </row>
    <row r="26" spans="2:17" s="1" customFormat="1" ht="15" customHeight="1" x14ac:dyDescent="0.15">
      <c r="B26" s="15"/>
      <c r="C26" s="16"/>
      <c r="D26" s="2"/>
      <c r="E26" s="13"/>
      <c r="F26" s="4"/>
      <c r="G26" s="4"/>
      <c r="H26" s="4"/>
      <c r="I26" s="4"/>
      <c r="J26" s="4"/>
      <c r="K26" s="4"/>
      <c r="L26" s="4"/>
      <c r="M26" s="4"/>
    </row>
    <row r="27" spans="2:17" s="1" customFormat="1" ht="15" customHeight="1" x14ac:dyDescent="0.15">
      <c r="B27" s="20"/>
      <c r="C27" s="20"/>
      <c r="D27" s="45"/>
      <c r="E27" s="34"/>
      <c r="F27" s="10"/>
      <c r="G27" s="10"/>
      <c r="H27" s="10"/>
      <c r="I27" s="10"/>
      <c r="J27" s="10"/>
      <c r="K27" s="10"/>
      <c r="L27" s="10"/>
      <c r="M27" s="10"/>
    </row>
    <row r="28" spans="2:17" s="4" customFormat="1" ht="129.94999999999999" customHeight="1" x14ac:dyDescent="0.15">
      <c r="B28" s="20"/>
      <c r="C28" s="20"/>
      <c r="D28" s="45"/>
      <c r="E28" s="21"/>
      <c r="F28" s="22" t="s">
        <v>170</v>
      </c>
      <c r="G28" s="23" t="s">
        <v>171</v>
      </c>
      <c r="H28" s="23" t="s">
        <v>165</v>
      </c>
      <c r="I28" s="23" t="s">
        <v>172</v>
      </c>
      <c r="J28" s="23" t="s">
        <v>173</v>
      </c>
      <c r="K28" s="23" t="s">
        <v>174</v>
      </c>
      <c r="L28" s="23" t="s">
        <v>175</v>
      </c>
      <c r="M28" s="24" t="s">
        <v>46</v>
      </c>
      <c r="N28" s="17"/>
      <c r="O28" s="17"/>
      <c r="P28" s="1"/>
      <c r="Q28" s="1"/>
    </row>
    <row r="29" spans="2:17" s="3" customFormat="1" ht="20.100000000000001" customHeight="1" x14ac:dyDescent="0.15">
      <c r="B29" s="20"/>
      <c r="C29" s="20"/>
      <c r="D29" s="45"/>
      <c r="E29" s="11" t="s">
        <v>0</v>
      </c>
      <c r="F29" s="25"/>
      <c r="G29" s="26"/>
      <c r="H29" s="26"/>
      <c r="I29" s="26"/>
      <c r="J29" s="26"/>
      <c r="K29" s="26"/>
      <c r="L29" s="26"/>
      <c r="M29" s="27"/>
      <c r="P29" s="1"/>
      <c r="Q29" s="1"/>
    </row>
    <row r="30" spans="2:17" s="1" customFormat="1" ht="22.5" customHeight="1" x14ac:dyDescent="0.15">
      <c r="B30" s="386" t="s">
        <v>2</v>
      </c>
      <c r="C30" s="387"/>
      <c r="D30" s="387"/>
      <c r="E30" s="38">
        <v>44</v>
      </c>
      <c r="F30" s="35">
        <v>20.454545454545457</v>
      </c>
      <c r="G30" s="32">
        <v>4.5454545454545459</v>
      </c>
      <c r="H30" s="32">
        <v>22.727272727272727</v>
      </c>
      <c r="I30" s="32">
        <v>38.636363636363633</v>
      </c>
      <c r="J30" s="32">
        <v>43.18181818181818</v>
      </c>
      <c r="K30" s="32">
        <v>4.5454545454545459</v>
      </c>
      <c r="L30" s="32">
        <v>4.5454545454545459</v>
      </c>
      <c r="M30" s="33">
        <v>0</v>
      </c>
      <c r="N30" s="16"/>
      <c r="O30" s="16"/>
    </row>
    <row r="31" spans="2:17" s="1" customFormat="1" ht="22.5" customHeight="1" x14ac:dyDescent="0.15">
      <c r="B31" s="388" t="s">
        <v>3</v>
      </c>
      <c r="C31" s="42" t="s">
        <v>375</v>
      </c>
      <c r="D31" s="43"/>
      <c r="E31" s="39">
        <v>27</v>
      </c>
      <c r="F31" s="36">
        <v>22.222222222222221</v>
      </c>
      <c r="G31" s="28">
        <v>0</v>
      </c>
      <c r="H31" s="28">
        <v>25.925925925925924</v>
      </c>
      <c r="I31" s="28">
        <v>40.74074074074074</v>
      </c>
      <c r="J31" s="28">
        <v>40.74074074074074</v>
      </c>
      <c r="K31" s="28">
        <v>3.7037037037037033</v>
      </c>
      <c r="L31" s="28">
        <v>0</v>
      </c>
      <c r="M31" s="29">
        <v>0</v>
      </c>
      <c r="N31" s="16"/>
      <c r="O31" s="16"/>
    </row>
    <row r="32" spans="2:17" s="1" customFormat="1" ht="22.5" customHeight="1" x14ac:dyDescent="0.15">
      <c r="B32" s="389"/>
      <c r="C32" s="41" t="s">
        <v>379</v>
      </c>
      <c r="D32" s="44"/>
      <c r="E32" s="40">
        <v>17</v>
      </c>
      <c r="F32" s="37">
        <v>17.647058823529413</v>
      </c>
      <c r="G32" s="30">
        <v>11.76470588235294</v>
      </c>
      <c r="H32" s="30">
        <v>17.647058823529413</v>
      </c>
      <c r="I32" s="30">
        <v>35.294117647058826</v>
      </c>
      <c r="J32" s="30">
        <v>47.058823529411761</v>
      </c>
      <c r="K32" s="30">
        <v>5.8823529411764701</v>
      </c>
      <c r="L32" s="30">
        <v>11.76470588235294</v>
      </c>
      <c r="M32" s="31">
        <v>0</v>
      </c>
      <c r="N32" s="16"/>
      <c r="O32" s="16"/>
    </row>
    <row r="33" spans="6:26" x14ac:dyDescent="0.15">
      <c r="F33" s="131">
        <f>SUM(F31-F32)</f>
        <v>4.5751633986928084</v>
      </c>
      <c r="G33" s="131">
        <f t="shared" ref="G33:M33" si="0">SUM(G31-G32)</f>
        <v>-11.76470588235294</v>
      </c>
      <c r="H33" s="131">
        <f t="shared" si="0"/>
        <v>8.2788671023965108</v>
      </c>
      <c r="I33" s="131">
        <f t="shared" si="0"/>
        <v>5.4466230936819144</v>
      </c>
      <c r="J33" s="159">
        <f t="shared" si="0"/>
        <v>-6.3180827886710205</v>
      </c>
      <c r="K33" s="159">
        <f t="shared" si="0"/>
        <v>-2.1786492374727668</v>
      </c>
      <c r="L33" s="131">
        <f t="shared" si="0"/>
        <v>-11.76470588235294</v>
      </c>
      <c r="M33" s="131">
        <f t="shared" si="0"/>
        <v>0</v>
      </c>
    </row>
    <row r="34" spans="6:26" ht="108" customHeight="1" x14ac:dyDescent="0.15">
      <c r="Q34" s="344"/>
      <c r="R34" s="347"/>
      <c r="S34" s="350" t="s">
        <v>170</v>
      </c>
      <c r="T34" s="350" t="s">
        <v>171</v>
      </c>
      <c r="U34" s="350" t="s">
        <v>165</v>
      </c>
      <c r="V34" s="350" t="s">
        <v>172</v>
      </c>
      <c r="W34" s="350" t="s">
        <v>173</v>
      </c>
      <c r="X34" s="350" t="s">
        <v>174</v>
      </c>
      <c r="Y34" s="350" t="s">
        <v>175</v>
      </c>
      <c r="Z34" s="345" t="s">
        <v>365</v>
      </c>
    </row>
    <row r="35" spans="6:26" ht="20.25" customHeight="1" x14ac:dyDescent="0.15">
      <c r="Q35" s="418" t="s">
        <v>3</v>
      </c>
      <c r="R35" s="348" t="s">
        <v>363</v>
      </c>
      <c r="S35" s="351">
        <v>22.222222222222221</v>
      </c>
      <c r="T35" s="351">
        <v>0</v>
      </c>
      <c r="U35" s="351">
        <v>25.925925925925924</v>
      </c>
      <c r="V35" s="351">
        <v>40.74074074074074</v>
      </c>
      <c r="W35" s="351">
        <v>40.74074074074074</v>
      </c>
      <c r="X35" s="351">
        <v>3.7037037037037033</v>
      </c>
      <c r="Y35" s="351">
        <v>0</v>
      </c>
      <c r="Z35" s="349">
        <v>0</v>
      </c>
    </row>
    <row r="36" spans="6:26" ht="20.25" customHeight="1" x14ac:dyDescent="0.15">
      <c r="Q36" s="419"/>
      <c r="R36" s="348" t="s">
        <v>364</v>
      </c>
      <c r="S36" s="351">
        <v>17.647058823529413</v>
      </c>
      <c r="T36" s="351">
        <v>11.76470588235294</v>
      </c>
      <c r="U36" s="351">
        <v>17.647058823529413</v>
      </c>
      <c r="V36" s="351">
        <v>35.294117647058826</v>
      </c>
      <c r="W36" s="351">
        <v>47.058823529411761</v>
      </c>
      <c r="X36" s="351">
        <v>5.8823529411764701</v>
      </c>
      <c r="Y36" s="351">
        <v>11.76470588235294</v>
      </c>
      <c r="Z36" s="349">
        <v>0</v>
      </c>
    </row>
  </sheetData>
  <mergeCells count="3">
    <mergeCell ref="B30:D30"/>
    <mergeCell ref="B31:B32"/>
    <mergeCell ref="Q35:Q36"/>
  </mergeCells>
  <phoneticPr fontId="7"/>
  <conditionalFormatting sqref="C31:C32 F28:M28">
    <cfRule type="cellIs" dxfId="35" priority="4" stopIfTrue="1" operator="equal">
      <formula>"."</formula>
    </cfRule>
  </conditionalFormatting>
  <conditionalFormatting sqref="N28">
    <cfRule type="cellIs" dxfId="34" priority="3" stopIfTrue="1" operator="equal">
      <formula>"."</formula>
    </cfRule>
  </conditionalFormatting>
  <conditionalFormatting sqref="O28">
    <cfRule type="cellIs" dxfId="33" priority="2" stopIfTrue="1" operator="equal">
      <formula>"."</formula>
    </cfRule>
  </conditionalFormatting>
  <conditionalFormatting sqref="R35:R36 S34:Z34">
    <cfRule type="cellIs" dxfId="32"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AD36"/>
  <sheetViews>
    <sheetView showGridLines="0" topLeftCell="A27" zoomScale="80" workbookViewId="0">
      <selection activeCell="C32" sqref="C32"/>
    </sheetView>
  </sheetViews>
  <sheetFormatPr defaultColWidth="5.25" defaultRowHeight="13.5" x14ac:dyDescent="0.15"/>
  <cols>
    <col min="1" max="2" width="7" customWidth="1"/>
    <col min="3" max="3" width="25.625" customWidth="1"/>
    <col min="4" max="4" width="4.625" customWidth="1"/>
    <col min="5" max="5" width="5.375" customWidth="1"/>
    <col min="6" max="15" width="6.75" customWidth="1"/>
    <col min="16" max="17" width="5.25" customWidth="1"/>
    <col min="18" max="18" width="3.375" customWidth="1"/>
    <col min="19" max="19" width="7" customWidth="1"/>
    <col min="20" max="20" width="6.75" customWidth="1"/>
    <col min="21" max="21" width="5.375" customWidth="1"/>
  </cols>
  <sheetData>
    <row r="1" spans="2:19" s="1" customFormat="1" ht="21.75" customHeight="1" x14ac:dyDescent="0.15">
      <c r="B1" s="15"/>
      <c r="C1" s="16"/>
      <c r="D1" s="2"/>
      <c r="E1" s="13"/>
      <c r="F1" s="4"/>
      <c r="G1" s="4"/>
      <c r="H1" s="4"/>
      <c r="I1" s="4"/>
      <c r="J1" s="4"/>
      <c r="K1" s="4"/>
      <c r="L1" s="4"/>
      <c r="M1" s="4"/>
      <c r="N1" s="4"/>
      <c r="O1" s="4"/>
    </row>
    <row r="2" spans="2:19" s="1" customFormat="1" ht="15" customHeight="1" x14ac:dyDescent="0.15">
      <c r="B2" s="15"/>
      <c r="C2" s="16"/>
      <c r="D2" s="2"/>
      <c r="E2" s="13"/>
      <c r="F2" s="4"/>
      <c r="G2" s="4"/>
      <c r="H2" s="4"/>
      <c r="I2" s="4"/>
      <c r="J2" s="4"/>
      <c r="K2" s="4"/>
      <c r="L2" s="4"/>
      <c r="M2" s="4"/>
      <c r="N2" s="4"/>
      <c r="O2" s="4"/>
    </row>
    <row r="3" spans="2:19" s="1" customFormat="1" ht="15" customHeight="1" x14ac:dyDescent="0.15">
      <c r="B3" s="15"/>
      <c r="C3" s="16"/>
      <c r="D3" s="2"/>
      <c r="E3" s="13"/>
      <c r="F3" s="4"/>
      <c r="G3" s="4"/>
      <c r="H3" s="4"/>
      <c r="I3" s="4"/>
      <c r="J3" s="4"/>
      <c r="K3" s="4"/>
      <c r="L3" s="4"/>
      <c r="M3" s="4"/>
      <c r="N3" s="4"/>
      <c r="O3" s="4"/>
    </row>
    <row r="4" spans="2:19" s="1" customFormat="1" ht="15" customHeight="1" x14ac:dyDescent="0.15">
      <c r="B4" s="15"/>
      <c r="C4" s="16"/>
      <c r="D4" s="2"/>
      <c r="E4" s="13"/>
      <c r="F4" s="4"/>
      <c r="G4" s="4"/>
      <c r="H4" s="4"/>
      <c r="I4" s="4"/>
      <c r="J4" s="4"/>
      <c r="K4" s="4"/>
      <c r="L4" s="4"/>
      <c r="M4" s="4"/>
      <c r="N4" s="4"/>
      <c r="O4" s="4"/>
    </row>
    <row r="5" spans="2:19" s="1" customFormat="1" ht="15" customHeight="1" x14ac:dyDescent="0.15">
      <c r="B5" s="15"/>
      <c r="C5" s="16"/>
      <c r="D5" s="2"/>
      <c r="E5" s="13"/>
      <c r="F5" s="4"/>
      <c r="G5" s="4"/>
      <c r="H5" s="4"/>
      <c r="I5" s="4"/>
      <c r="J5" s="4"/>
      <c r="K5" s="4"/>
      <c r="L5" s="4"/>
      <c r="M5" s="4"/>
      <c r="N5" s="4"/>
      <c r="O5" s="4"/>
    </row>
    <row r="6" spans="2:19" s="1" customFormat="1" ht="15" customHeight="1" x14ac:dyDescent="0.15">
      <c r="B6" s="15"/>
      <c r="C6" s="16"/>
      <c r="D6" s="2"/>
      <c r="E6" s="13"/>
      <c r="F6" s="4"/>
      <c r="G6" s="4"/>
      <c r="H6" s="4"/>
      <c r="I6" s="4"/>
      <c r="J6" s="4"/>
      <c r="K6" s="4"/>
      <c r="L6" s="4"/>
      <c r="M6" s="4"/>
      <c r="N6" s="4"/>
      <c r="O6" s="4"/>
    </row>
    <row r="7" spans="2:19" s="1" customFormat="1" ht="15" customHeight="1" x14ac:dyDescent="0.15">
      <c r="B7" s="15"/>
      <c r="C7" s="16"/>
      <c r="D7" s="2"/>
      <c r="E7" s="13"/>
      <c r="F7" s="4"/>
      <c r="G7" s="4"/>
      <c r="H7" s="4"/>
      <c r="I7" s="4"/>
      <c r="J7" s="4"/>
      <c r="K7" s="4"/>
      <c r="L7" s="4"/>
      <c r="M7" s="4"/>
      <c r="N7" s="4"/>
      <c r="O7" s="4"/>
    </row>
    <row r="8" spans="2:19" s="1" customFormat="1" ht="15" hidden="1" customHeight="1" x14ac:dyDescent="0.15">
      <c r="B8" s="15"/>
      <c r="C8" s="16"/>
      <c r="D8" s="2"/>
      <c r="E8" s="13"/>
      <c r="F8" s="4"/>
      <c r="G8" s="4"/>
      <c r="H8" s="4"/>
      <c r="I8" s="4"/>
      <c r="J8" s="4"/>
      <c r="K8" s="4"/>
      <c r="L8" s="4"/>
      <c r="M8" s="4"/>
      <c r="N8" s="4"/>
      <c r="O8" s="4"/>
    </row>
    <row r="9" spans="2:19" s="1" customFormat="1" ht="15" hidden="1" customHeight="1" x14ac:dyDescent="0.15">
      <c r="B9" s="15"/>
      <c r="C9" s="16"/>
      <c r="D9" s="2"/>
      <c r="E9" s="13"/>
      <c r="F9" s="4"/>
      <c r="G9" s="4"/>
      <c r="H9" s="4"/>
      <c r="I9" s="4"/>
      <c r="J9" s="4"/>
      <c r="K9" s="4"/>
      <c r="L9" s="4"/>
      <c r="M9" s="4"/>
      <c r="N9" s="4"/>
      <c r="O9" s="4"/>
      <c r="R9" s="4"/>
      <c r="S9" s="4"/>
    </row>
    <row r="10" spans="2:19" s="1" customFormat="1" ht="15" hidden="1" customHeight="1" x14ac:dyDescent="0.15">
      <c r="B10" s="15"/>
      <c r="C10" s="16"/>
      <c r="D10" s="2"/>
      <c r="E10" s="13"/>
      <c r="F10" s="4"/>
      <c r="G10" s="4"/>
      <c r="H10" s="4"/>
      <c r="I10" s="4"/>
      <c r="J10" s="4"/>
      <c r="K10" s="4"/>
      <c r="L10" s="4"/>
      <c r="M10" s="4"/>
      <c r="N10" s="4"/>
      <c r="O10" s="4"/>
      <c r="R10" s="3"/>
      <c r="S10" s="3"/>
    </row>
    <row r="11" spans="2:19" s="1" customFormat="1" ht="15" hidden="1" customHeight="1" x14ac:dyDescent="0.15">
      <c r="B11" s="15"/>
      <c r="C11" s="16"/>
      <c r="D11" s="2"/>
      <c r="E11" s="13"/>
      <c r="F11" s="4"/>
      <c r="G11" s="4"/>
      <c r="H11" s="4"/>
      <c r="I11" s="4"/>
      <c r="J11" s="4"/>
      <c r="K11" s="4"/>
      <c r="L11" s="4"/>
      <c r="M11" s="4"/>
      <c r="N11" s="4"/>
      <c r="O11" s="4"/>
      <c r="R11" s="6"/>
    </row>
    <row r="12" spans="2:19" s="1" customFormat="1" ht="15" hidden="1" customHeight="1" x14ac:dyDescent="0.15">
      <c r="B12" s="15"/>
      <c r="C12" s="16"/>
      <c r="D12" s="2"/>
      <c r="E12" s="13"/>
      <c r="F12" s="4"/>
      <c r="G12" s="4"/>
      <c r="H12" s="4"/>
      <c r="I12" s="4"/>
      <c r="J12" s="4"/>
      <c r="K12" s="4"/>
      <c r="L12" s="4"/>
      <c r="M12" s="4"/>
      <c r="N12" s="4"/>
      <c r="O12" s="4"/>
      <c r="R12" s="6"/>
    </row>
    <row r="13" spans="2:19" s="1" customFormat="1" ht="15" hidden="1" customHeight="1" x14ac:dyDescent="0.15">
      <c r="B13" s="15"/>
      <c r="C13" s="16"/>
      <c r="D13" s="2"/>
      <c r="E13" s="13"/>
      <c r="F13" s="4"/>
      <c r="G13" s="4"/>
      <c r="H13" s="4"/>
      <c r="I13" s="4"/>
      <c r="J13" s="4"/>
      <c r="K13" s="4"/>
      <c r="L13" s="4"/>
      <c r="M13" s="4"/>
      <c r="N13" s="4"/>
      <c r="O13" s="4"/>
      <c r="R13" s="6"/>
    </row>
    <row r="14" spans="2:19" s="1" customFormat="1" ht="15" customHeight="1" x14ac:dyDescent="0.15">
      <c r="B14" s="15"/>
      <c r="C14" s="16"/>
      <c r="D14" s="2"/>
      <c r="E14" s="13"/>
      <c r="F14" s="4"/>
      <c r="G14" s="4"/>
      <c r="H14" s="4"/>
      <c r="I14" s="4"/>
      <c r="J14" s="4"/>
      <c r="K14" s="4"/>
      <c r="L14" s="4"/>
      <c r="M14" s="4"/>
      <c r="N14" s="4"/>
      <c r="O14" s="4"/>
    </row>
    <row r="15" spans="2:19" s="1" customFormat="1" ht="15" customHeight="1" x14ac:dyDescent="0.15">
      <c r="B15" s="15"/>
      <c r="C15" s="16"/>
      <c r="D15" s="2"/>
      <c r="E15" s="13"/>
      <c r="F15" s="4"/>
      <c r="G15" s="4"/>
      <c r="H15" s="4"/>
      <c r="I15" s="4"/>
      <c r="J15" s="4"/>
      <c r="K15" s="4"/>
      <c r="L15" s="4"/>
      <c r="M15" s="4"/>
      <c r="N15" s="4"/>
      <c r="O15" s="4"/>
    </row>
    <row r="16" spans="2:19" s="1" customFormat="1" ht="15" customHeight="1" x14ac:dyDescent="0.15">
      <c r="B16" s="15"/>
      <c r="C16" s="16"/>
      <c r="D16" s="2"/>
      <c r="E16" s="13"/>
      <c r="F16" s="4"/>
      <c r="G16" s="4"/>
      <c r="H16" s="4"/>
      <c r="I16" s="4"/>
      <c r="J16" s="4"/>
      <c r="K16" s="4"/>
      <c r="L16" s="4"/>
      <c r="M16" s="4"/>
      <c r="N16" s="4"/>
      <c r="O16" s="4"/>
    </row>
    <row r="17" spans="2:19" s="1" customFormat="1" ht="15" customHeight="1" x14ac:dyDescent="0.15">
      <c r="B17" s="15"/>
      <c r="C17" s="16"/>
      <c r="D17" s="2"/>
      <c r="E17" s="13"/>
      <c r="F17" s="4"/>
      <c r="G17" s="4"/>
      <c r="H17" s="4"/>
      <c r="I17" s="4"/>
      <c r="J17" s="4"/>
      <c r="K17" s="4"/>
      <c r="L17" s="4"/>
      <c r="M17" s="4"/>
      <c r="N17" s="4"/>
      <c r="O17" s="4"/>
    </row>
    <row r="18" spans="2:19" s="1" customFormat="1" ht="15" customHeight="1" x14ac:dyDescent="0.15">
      <c r="B18" s="15"/>
      <c r="C18" s="16"/>
      <c r="D18" s="2"/>
      <c r="E18" s="13"/>
      <c r="F18" s="4"/>
      <c r="G18" s="4"/>
      <c r="H18" s="4"/>
      <c r="I18" s="4"/>
      <c r="J18" s="4"/>
      <c r="K18" s="4"/>
      <c r="L18" s="4"/>
      <c r="M18" s="4"/>
      <c r="N18" s="4"/>
      <c r="O18" s="4"/>
    </row>
    <row r="19" spans="2:19" s="1" customFormat="1" ht="15" customHeight="1" x14ac:dyDescent="0.15">
      <c r="B19" s="15"/>
      <c r="C19" s="16"/>
      <c r="D19" s="2"/>
      <c r="E19" s="13"/>
      <c r="F19" s="4"/>
      <c r="G19" s="4"/>
      <c r="H19" s="4"/>
      <c r="I19" s="4"/>
      <c r="J19" s="4"/>
      <c r="K19" s="4"/>
      <c r="L19" s="4"/>
      <c r="M19" s="4"/>
      <c r="N19" s="4"/>
      <c r="O19" s="4"/>
    </row>
    <row r="20" spans="2:19" s="1" customFormat="1" ht="15" customHeight="1" x14ac:dyDescent="0.15">
      <c r="B20" s="15"/>
      <c r="C20" s="16"/>
      <c r="D20" s="2"/>
      <c r="E20" s="13"/>
      <c r="F20" s="4"/>
      <c r="G20" s="4"/>
      <c r="H20" s="4"/>
      <c r="I20" s="4"/>
      <c r="J20" s="4"/>
      <c r="K20" s="4"/>
      <c r="L20" s="4"/>
      <c r="M20" s="4"/>
      <c r="N20" s="4"/>
      <c r="O20" s="4"/>
    </row>
    <row r="21" spans="2:19" s="1" customFormat="1" ht="15" customHeight="1" x14ac:dyDescent="0.15">
      <c r="B21" s="15"/>
      <c r="C21" s="16"/>
      <c r="D21" s="2"/>
      <c r="E21" s="13"/>
      <c r="F21" s="4"/>
      <c r="G21" s="4"/>
      <c r="H21" s="4"/>
      <c r="I21" s="4"/>
      <c r="J21" s="4"/>
      <c r="K21" s="4"/>
      <c r="L21" s="4"/>
      <c r="M21" s="4"/>
      <c r="N21" s="4"/>
      <c r="O21" s="4"/>
    </row>
    <row r="22" spans="2:19" s="1" customFormat="1" ht="15" customHeight="1" x14ac:dyDescent="0.15">
      <c r="B22" s="15"/>
      <c r="C22" s="16"/>
      <c r="D22" s="2"/>
      <c r="E22" s="13"/>
      <c r="F22" s="4"/>
      <c r="G22" s="4"/>
      <c r="H22" s="4"/>
      <c r="I22" s="4"/>
      <c r="J22" s="4"/>
      <c r="K22" s="4"/>
      <c r="L22" s="4"/>
      <c r="M22" s="4"/>
      <c r="N22" s="4"/>
      <c r="O22" s="4"/>
    </row>
    <row r="23" spans="2:19" s="1" customFormat="1" ht="15" customHeight="1" x14ac:dyDescent="0.15">
      <c r="B23" s="15"/>
      <c r="C23" s="16"/>
      <c r="D23" s="2"/>
      <c r="E23" s="13"/>
      <c r="F23" s="4"/>
      <c r="G23" s="4"/>
      <c r="H23" s="4"/>
      <c r="I23" s="4"/>
      <c r="J23" s="4"/>
      <c r="K23" s="4"/>
      <c r="L23" s="4"/>
      <c r="M23" s="4"/>
      <c r="N23" s="4"/>
      <c r="O23" s="4"/>
    </row>
    <row r="24" spans="2:19" s="1" customFormat="1" ht="15" customHeight="1" x14ac:dyDescent="0.15">
      <c r="B24" s="15"/>
      <c r="C24" s="16"/>
      <c r="D24" s="2"/>
      <c r="E24" s="13"/>
      <c r="F24" s="4"/>
      <c r="G24" s="4"/>
      <c r="H24" s="4"/>
      <c r="I24" s="4"/>
      <c r="J24" s="4"/>
      <c r="K24" s="4"/>
      <c r="L24" s="4"/>
      <c r="M24" s="4"/>
      <c r="N24" s="4"/>
      <c r="O24" s="4"/>
    </row>
    <row r="25" spans="2:19" s="1" customFormat="1" ht="15" customHeight="1" x14ac:dyDescent="0.15">
      <c r="B25" s="15"/>
      <c r="C25" s="16"/>
      <c r="D25" s="2"/>
      <c r="E25" s="13"/>
      <c r="F25" s="4"/>
      <c r="G25" s="4"/>
      <c r="H25" s="4"/>
      <c r="I25" s="4"/>
      <c r="J25" s="4"/>
      <c r="K25" s="4"/>
      <c r="L25" s="4"/>
      <c r="M25" s="4"/>
      <c r="N25" s="4"/>
      <c r="O25" s="4"/>
    </row>
    <row r="26" spans="2:19" s="1" customFormat="1" ht="15" customHeight="1" x14ac:dyDescent="0.15">
      <c r="B26" s="15"/>
      <c r="C26" s="16"/>
      <c r="D26" s="2"/>
      <c r="E26" s="13"/>
      <c r="F26" s="4"/>
      <c r="G26" s="4"/>
      <c r="H26" s="4"/>
      <c r="I26" s="4"/>
      <c r="J26" s="4"/>
      <c r="K26" s="4"/>
      <c r="L26" s="4"/>
      <c r="M26" s="4"/>
      <c r="N26" s="4"/>
      <c r="O26" s="4"/>
    </row>
    <row r="27" spans="2:19" s="1" customFormat="1" ht="15" customHeight="1" x14ac:dyDescent="0.15">
      <c r="B27" s="20"/>
      <c r="C27" s="20"/>
      <c r="D27" s="45"/>
      <c r="E27" s="34"/>
      <c r="F27" s="10"/>
      <c r="G27" s="10"/>
      <c r="H27" s="10"/>
      <c r="I27" s="10"/>
      <c r="J27" s="10"/>
      <c r="K27" s="10"/>
      <c r="L27" s="10"/>
      <c r="M27" s="10"/>
      <c r="N27" s="10"/>
      <c r="O27" s="10"/>
    </row>
    <row r="28" spans="2:19" s="4" customFormat="1" ht="129.94999999999999" customHeight="1" x14ac:dyDescent="0.15">
      <c r="B28" s="20"/>
      <c r="C28" s="20"/>
      <c r="D28" s="45"/>
      <c r="E28" s="21"/>
      <c r="F28" s="22" t="s">
        <v>176</v>
      </c>
      <c r="G28" s="23" t="s">
        <v>177</v>
      </c>
      <c r="H28" s="23" t="s">
        <v>178</v>
      </c>
      <c r="I28" s="23" t="s">
        <v>179</v>
      </c>
      <c r="J28" s="23" t="s">
        <v>180</v>
      </c>
      <c r="K28" s="23" t="s">
        <v>181</v>
      </c>
      <c r="L28" s="23" t="s">
        <v>182</v>
      </c>
      <c r="M28" s="23" t="s">
        <v>183</v>
      </c>
      <c r="N28" s="23" t="s">
        <v>184</v>
      </c>
      <c r="O28" s="24" t="s">
        <v>46</v>
      </c>
      <c r="P28" s="17"/>
      <c r="Q28" s="17"/>
      <c r="R28" s="1"/>
      <c r="S28" s="1"/>
    </row>
    <row r="29" spans="2:19" s="3" customFormat="1" ht="20.100000000000001" customHeight="1" x14ac:dyDescent="0.15">
      <c r="B29" s="20"/>
      <c r="C29" s="20"/>
      <c r="D29" s="45"/>
      <c r="E29" s="11" t="s">
        <v>0</v>
      </c>
      <c r="F29" s="25"/>
      <c r="G29" s="26"/>
      <c r="H29" s="26"/>
      <c r="I29" s="26"/>
      <c r="J29" s="26"/>
      <c r="K29" s="26"/>
      <c r="L29" s="26"/>
      <c r="M29" s="26"/>
      <c r="N29" s="26"/>
      <c r="O29" s="27"/>
      <c r="R29" s="1"/>
      <c r="S29" s="1"/>
    </row>
    <row r="30" spans="2:19" s="1" customFormat="1" ht="22.5" customHeight="1" x14ac:dyDescent="0.15">
      <c r="B30" s="386" t="s">
        <v>2</v>
      </c>
      <c r="C30" s="387"/>
      <c r="D30" s="387"/>
      <c r="E30" s="38">
        <v>495</v>
      </c>
      <c r="F30" s="35">
        <v>36.363636363636367</v>
      </c>
      <c r="G30" s="32">
        <v>14.747474747474747</v>
      </c>
      <c r="H30" s="32">
        <v>35.353535353535356</v>
      </c>
      <c r="I30" s="32">
        <v>11.717171717171718</v>
      </c>
      <c r="J30" s="32">
        <v>17.575757575757574</v>
      </c>
      <c r="K30" s="32">
        <v>17.979797979797979</v>
      </c>
      <c r="L30" s="32">
        <v>27.878787878787882</v>
      </c>
      <c r="M30" s="32">
        <v>22.222222222222221</v>
      </c>
      <c r="N30" s="32">
        <v>15.555555555555555</v>
      </c>
      <c r="O30" s="33">
        <v>1.8181818181818181</v>
      </c>
      <c r="P30" s="16"/>
      <c r="Q30" s="16"/>
    </row>
    <row r="31" spans="2:19" s="1" customFormat="1" ht="22.5" customHeight="1" x14ac:dyDescent="0.15">
      <c r="B31" s="388" t="s">
        <v>3</v>
      </c>
      <c r="C31" s="42" t="s">
        <v>375</v>
      </c>
      <c r="D31" s="43"/>
      <c r="E31" s="39">
        <v>236</v>
      </c>
      <c r="F31" s="36">
        <v>38.135593220338983</v>
      </c>
      <c r="G31" s="85">
        <v>18.64406779661017</v>
      </c>
      <c r="H31" s="28">
        <v>35.593220338983052</v>
      </c>
      <c r="I31" s="28">
        <v>13.983050847457626</v>
      </c>
      <c r="J31" s="28">
        <v>18.220338983050848</v>
      </c>
      <c r="K31" s="85">
        <v>22.033898305084744</v>
      </c>
      <c r="L31" s="28">
        <v>31.35593220338983</v>
      </c>
      <c r="M31" s="28">
        <v>23.728813559322035</v>
      </c>
      <c r="N31" s="28">
        <v>13.559322033898304</v>
      </c>
      <c r="O31" s="29">
        <v>1.6949152542372881</v>
      </c>
      <c r="P31" s="16"/>
      <c r="Q31" s="16"/>
    </row>
    <row r="32" spans="2:19" s="1" customFormat="1" ht="22.5" customHeight="1" x14ac:dyDescent="0.15">
      <c r="B32" s="389"/>
      <c r="C32" s="41" t="s">
        <v>379</v>
      </c>
      <c r="D32" s="44"/>
      <c r="E32" s="40">
        <v>259</v>
      </c>
      <c r="F32" s="37">
        <v>34.749034749034749</v>
      </c>
      <c r="G32" s="86">
        <v>11.196911196911197</v>
      </c>
      <c r="H32" s="30">
        <v>35.135135135135137</v>
      </c>
      <c r="I32" s="30">
        <v>9.6525096525096519</v>
      </c>
      <c r="J32" s="30">
        <v>16.988416988416986</v>
      </c>
      <c r="K32" s="86">
        <v>14.285714285714285</v>
      </c>
      <c r="L32" s="30">
        <v>24.710424710424711</v>
      </c>
      <c r="M32" s="30">
        <v>20.849420849420849</v>
      </c>
      <c r="N32" s="30">
        <v>17.374517374517374</v>
      </c>
      <c r="O32" s="31">
        <v>1.9305019305019304</v>
      </c>
      <c r="P32" s="16"/>
      <c r="Q32" s="16"/>
    </row>
    <row r="34" spans="20:30" ht="192" x14ac:dyDescent="0.15">
      <c r="T34" s="190"/>
      <c r="U34" s="170" t="s">
        <v>176</v>
      </c>
      <c r="V34" s="170" t="s">
        <v>177</v>
      </c>
      <c r="W34" s="170" t="s">
        <v>178</v>
      </c>
      <c r="X34" s="170" t="s">
        <v>179</v>
      </c>
      <c r="Y34" s="170" t="s">
        <v>180</v>
      </c>
      <c r="Z34" s="170" t="s">
        <v>181</v>
      </c>
      <c r="AA34" s="170" t="s">
        <v>182</v>
      </c>
      <c r="AB34" s="170" t="s">
        <v>183</v>
      </c>
      <c r="AC34" s="170" t="s">
        <v>184</v>
      </c>
      <c r="AD34" s="170" t="s">
        <v>245</v>
      </c>
    </row>
    <row r="35" spans="20:30" ht="36" x14ac:dyDescent="0.15">
      <c r="T35" s="170" t="s">
        <v>272</v>
      </c>
      <c r="U35" s="153">
        <v>38.135593220338983</v>
      </c>
      <c r="V35" s="153">
        <v>18.64406779661017</v>
      </c>
      <c r="W35" s="153">
        <v>35.593220338983052</v>
      </c>
      <c r="X35" s="153">
        <v>13.983050847457626</v>
      </c>
      <c r="Y35" s="153">
        <v>18.220338983050848</v>
      </c>
      <c r="Z35" s="153">
        <v>22.033898305084744</v>
      </c>
      <c r="AA35" s="153">
        <v>31.35593220338983</v>
      </c>
      <c r="AB35" s="153">
        <v>23.728813559322035</v>
      </c>
      <c r="AC35" s="153">
        <v>13.559322033898304</v>
      </c>
      <c r="AD35" s="153">
        <v>1.6949152542372881</v>
      </c>
    </row>
    <row r="36" spans="20:30" ht="36" x14ac:dyDescent="0.15">
      <c r="T36" s="170" t="s">
        <v>273</v>
      </c>
      <c r="U36" s="153">
        <v>34.749034749034749</v>
      </c>
      <c r="V36" s="153">
        <v>11.196911196911197</v>
      </c>
      <c r="W36" s="153">
        <v>35.135135135135137</v>
      </c>
      <c r="X36" s="153">
        <v>9.6525096525096519</v>
      </c>
      <c r="Y36" s="153">
        <v>16.988416988416986</v>
      </c>
      <c r="Z36" s="153">
        <v>14.285714285714285</v>
      </c>
      <c r="AA36" s="153">
        <v>24.710424710424711</v>
      </c>
      <c r="AB36" s="153">
        <v>20.849420849420849</v>
      </c>
      <c r="AC36" s="153">
        <v>17.374517374517374</v>
      </c>
      <c r="AD36" s="153">
        <v>1.9305019305019304</v>
      </c>
    </row>
  </sheetData>
  <mergeCells count="2">
    <mergeCell ref="B30:D30"/>
    <mergeCell ref="B31:B32"/>
  </mergeCells>
  <phoneticPr fontId="7"/>
  <conditionalFormatting sqref="C31:C32 F28:O28">
    <cfRule type="cellIs" dxfId="31" priority="4" stopIfTrue="1" operator="equal">
      <formula>"."</formula>
    </cfRule>
  </conditionalFormatting>
  <conditionalFormatting sqref="P28">
    <cfRule type="cellIs" dxfId="30" priority="3" stopIfTrue="1" operator="equal">
      <formula>"."</formula>
    </cfRule>
  </conditionalFormatting>
  <conditionalFormatting sqref="Q28">
    <cfRule type="cellIs" dxfId="29" priority="2" stopIfTrue="1" operator="equal">
      <formula>"."</formula>
    </cfRule>
  </conditionalFormatting>
  <conditionalFormatting sqref="T35:T36 U34:AD34">
    <cfRule type="cellIs" dxfId="28"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N36"/>
  <sheetViews>
    <sheetView topLeftCell="A26" zoomScaleNormal="100" workbookViewId="0">
      <selection activeCell="C32" sqref="C32"/>
    </sheetView>
  </sheetViews>
  <sheetFormatPr defaultColWidth="5.25" defaultRowHeight="13.5" x14ac:dyDescent="0.15"/>
  <cols>
    <col min="1" max="2" width="7" customWidth="1"/>
    <col min="3" max="3" width="25.625" customWidth="1"/>
    <col min="4" max="4" width="4.625" customWidth="1"/>
    <col min="5" max="5" width="5.375" customWidth="1"/>
    <col min="6" max="10" width="6.75" customWidth="1"/>
    <col min="11" max="12" width="5.25" customWidth="1"/>
    <col min="13" max="13" width="3.375" customWidth="1"/>
    <col min="14" max="14" width="7" customWidth="1"/>
    <col min="15" max="15" width="25.625" customWidth="1"/>
    <col min="16" max="16" width="5.375" customWidth="1"/>
  </cols>
  <sheetData>
    <row r="1" spans="2:14" s="1" customFormat="1" ht="21.75" customHeight="1" x14ac:dyDescent="0.15">
      <c r="B1" s="15"/>
      <c r="C1" s="16"/>
      <c r="D1" s="2"/>
      <c r="E1" s="13"/>
      <c r="F1" s="4"/>
      <c r="G1" s="4"/>
      <c r="H1" s="4"/>
      <c r="I1" s="4"/>
      <c r="J1" s="4"/>
    </row>
    <row r="2" spans="2:14" s="1" customFormat="1" ht="15" customHeight="1" x14ac:dyDescent="0.15">
      <c r="B2" s="15"/>
      <c r="C2" s="16"/>
      <c r="D2" s="2"/>
      <c r="E2" s="13"/>
      <c r="F2" s="4"/>
      <c r="G2" s="4"/>
      <c r="H2" s="4"/>
      <c r="I2" s="4"/>
      <c r="J2" s="4"/>
    </row>
    <row r="3" spans="2:14" s="1" customFormat="1" ht="15" customHeight="1" x14ac:dyDescent="0.15">
      <c r="B3" s="15"/>
      <c r="C3" s="16"/>
      <c r="D3" s="2"/>
      <c r="E3" s="13"/>
      <c r="F3" s="4"/>
      <c r="G3" s="4"/>
      <c r="H3" s="4"/>
      <c r="I3" s="4"/>
      <c r="J3" s="4"/>
    </row>
    <row r="4" spans="2:14" s="1" customFormat="1" ht="15" customHeight="1" x14ac:dyDescent="0.15">
      <c r="B4" s="15"/>
      <c r="C4" s="16"/>
      <c r="D4" s="2"/>
      <c r="E4" s="13"/>
      <c r="F4" s="4"/>
      <c r="G4" s="4"/>
      <c r="H4" s="4"/>
      <c r="I4" s="4"/>
      <c r="J4" s="4"/>
    </row>
    <row r="5" spans="2:14" s="1" customFormat="1" ht="15" customHeight="1" x14ac:dyDescent="0.15">
      <c r="B5" s="15"/>
      <c r="C5" s="16"/>
      <c r="D5" s="2"/>
      <c r="E5" s="13"/>
      <c r="F5" s="4"/>
      <c r="G5" s="4"/>
      <c r="H5" s="4"/>
      <c r="I5" s="4"/>
      <c r="J5" s="4"/>
    </row>
    <row r="6" spans="2:14" s="1" customFormat="1" ht="15" customHeight="1" x14ac:dyDescent="0.15">
      <c r="B6" s="15"/>
      <c r="C6" s="16"/>
      <c r="D6" s="2"/>
      <c r="E6" s="13"/>
      <c r="F6" s="4"/>
      <c r="G6" s="4"/>
      <c r="H6" s="4"/>
      <c r="I6" s="4"/>
      <c r="J6" s="4"/>
    </row>
    <row r="7" spans="2:14" s="1" customFormat="1" ht="15" customHeight="1" x14ac:dyDescent="0.15">
      <c r="B7" s="15"/>
      <c r="C7" s="16"/>
      <c r="D7" s="2"/>
      <c r="E7" s="13"/>
      <c r="F7" s="4"/>
      <c r="G7" s="4"/>
      <c r="H7" s="4"/>
      <c r="I7" s="4"/>
      <c r="J7" s="4"/>
    </row>
    <row r="8" spans="2:14" s="1" customFormat="1" ht="15" hidden="1" customHeight="1" x14ac:dyDescent="0.15">
      <c r="B8" s="15"/>
      <c r="C8" s="16"/>
      <c r="D8" s="2"/>
      <c r="E8" s="13"/>
      <c r="F8" s="4"/>
      <c r="G8" s="4"/>
      <c r="H8" s="4"/>
      <c r="I8" s="4"/>
      <c r="J8" s="4"/>
    </row>
    <row r="9" spans="2:14" s="1" customFormat="1" ht="15" hidden="1" customHeight="1" x14ac:dyDescent="0.15">
      <c r="B9" s="15"/>
      <c r="C9" s="16"/>
      <c r="D9" s="2"/>
      <c r="E9" s="13"/>
      <c r="F9" s="4"/>
      <c r="G9" s="4"/>
      <c r="H9" s="4"/>
      <c r="I9" s="4"/>
      <c r="J9" s="4"/>
      <c r="M9" s="4"/>
      <c r="N9" s="4"/>
    </row>
    <row r="10" spans="2:14" s="1" customFormat="1" ht="15" hidden="1" customHeight="1" x14ac:dyDescent="0.15">
      <c r="B10" s="15"/>
      <c r="C10" s="16"/>
      <c r="D10" s="2"/>
      <c r="E10" s="13"/>
      <c r="F10" s="4"/>
      <c r="G10" s="4"/>
      <c r="H10" s="4"/>
      <c r="I10" s="4"/>
      <c r="J10" s="4"/>
      <c r="M10" s="3"/>
      <c r="N10" s="3"/>
    </row>
    <row r="11" spans="2:14" s="1" customFormat="1" ht="15" hidden="1" customHeight="1" x14ac:dyDescent="0.15">
      <c r="B11" s="15"/>
      <c r="C11" s="16"/>
      <c r="D11" s="2"/>
      <c r="E11" s="13"/>
      <c r="F11" s="4"/>
      <c r="G11" s="4"/>
      <c r="H11" s="4"/>
      <c r="I11" s="4"/>
      <c r="J11" s="4"/>
      <c r="M11" s="6"/>
    </row>
    <row r="12" spans="2:14" s="1" customFormat="1" ht="15" hidden="1" customHeight="1" x14ac:dyDescent="0.15">
      <c r="B12" s="15"/>
      <c r="C12" s="16"/>
      <c r="D12" s="2"/>
      <c r="E12" s="13"/>
      <c r="F12" s="4"/>
      <c r="G12" s="4"/>
      <c r="H12" s="4"/>
      <c r="I12" s="4"/>
      <c r="J12" s="4"/>
      <c r="M12" s="6"/>
    </row>
    <row r="13" spans="2:14" s="1" customFormat="1" ht="15" hidden="1" customHeight="1" x14ac:dyDescent="0.15">
      <c r="B13" s="15"/>
      <c r="C13" s="16"/>
      <c r="D13" s="2"/>
      <c r="E13" s="13"/>
      <c r="F13" s="4"/>
      <c r="G13" s="4"/>
      <c r="H13" s="4"/>
      <c r="I13" s="4"/>
      <c r="J13" s="4"/>
      <c r="M13" s="6"/>
    </row>
    <row r="14" spans="2:14" s="1" customFormat="1" ht="15" customHeight="1" x14ac:dyDescent="0.15">
      <c r="B14" s="15"/>
      <c r="C14" s="16"/>
      <c r="D14" s="2"/>
      <c r="E14" s="13"/>
      <c r="F14" s="4"/>
      <c r="G14" s="4"/>
      <c r="H14" s="4"/>
      <c r="I14" s="4"/>
      <c r="J14" s="4"/>
    </row>
    <row r="15" spans="2:14" s="1" customFormat="1" ht="15" customHeight="1" x14ac:dyDescent="0.15">
      <c r="B15" s="15"/>
      <c r="C15" s="16"/>
      <c r="D15" s="2"/>
      <c r="E15" s="13"/>
      <c r="F15" s="4"/>
      <c r="G15" s="4"/>
      <c r="H15" s="4"/>
      <c r="I15" s="4"/>
      <c r="J15" s="4"/>
    </row>
    <row r="16" spans="2:14" s="1" customFormat="1" ht="15" customHeight="1" x14ac:dyDescent="0.15">
      <c r="B16" s="15"/>
      <c r="C16" s="16"/>
      <c r="D16" s="2"/>
      <c r="E16" s="13"/>
      <c r="F16" s="4"/>
      <c r="G16" s="4"/>
      <c r="H16" s="4"/>
      <c r="I16" s="4"/>
      <c r="J16" s="4"/>
    </row>
    <row r="17" spans="2:14" s="1" customFormat="1" ht="15" customHeight="1" x14ac:dyDescent="0.15">
      <c r="B17" s="15"/>
      <c r="C17" s="16"/>
      <c r="D17" s="2"/>
      <c r="E17" s="13"/>
      <c r="F17" s="4"/>
      <c r="G17" s="4"/>
      <c r="H17" s="4"/>
      <c r="I17" s="4"/>
      <c r="J17" s="4"/>
    </row>
    <row r="18" spans="2:14" s="1" customFormat="1" ht="15" customHeight="1" x14ac:dyDescent="0.15">
      <c r="B18" s="15"/>
      <c r="C18" s="16"/>
      <c r="D18" s="2"/>
      <c r="E18" s="13"/>
      <c r="F18" s="4"/>
      <c r="G18" s="4"/>
      <c r="H18" s="4"/>
      <c r="I18" s="4"/>
      <c r="J18" s="4"/>
    </row>
    <row r="19" spans="2:14" s="1" customFormat="1" ht="15" customHeight="1" x14ac:dyDescent="0.15">
      <c r="B19" s="15"/>
      <c r="C19" s="16"/>
      <c r="D19" s="2"/>
      <c r="E19" s="13"/>
      <c r="F19" s="4"/>
      <c r="G19" s="4"/>
      <c r="H19" s="4"/>
      <c r="I19" s="4"/>
      <c r="J19" s="4"/>
    </row>
    <row r="20" spans="2:14" s="1" customFormat="1" ht="15" customHeight="1" x14ac:dyDescent="0.15">
      <c r="B20" s="15"/>
      <c r="C20" s="16"/>
      <c r="D20" s="2"/>
      <c r="E20" s="13"/>
      <c r="F20" s="4"/>
      <c r="G20" s="4"/>
      <c r="H20" s="4"/>
      <c r="I20" s="4"/>
      <c r="J20" s="4"/>
    </row>
    <row r="21" spans="2:14" s="1" customFormat="1" ht="15" customHeight="1" x14ac:dyDescent="0.15">
      <c r="B21" s="15"/>
      <c r="C21" s="16"/>
      <c r="D21" s="2"/>
      <c r="E21" s="13"/>
      <c r="F21" s="4"/>
      <c r="G21" s="4"/>
      <c r="H21" s="4"/>
      <c r="I21" s="4"/>
      <c r="J21" s="4"/>
    </row>
    <row r="22" spans="2:14" s="1" customFormat="1" ht="15" customHeight="1" x14ac:dyDescent="0.15">
      <c r="B22" s="15"/>
      <c r="C22" s="16"/>
      <c r="D22" s="2"/>
      <c r="E22" s="13"/>
      <c r="F22" s="4"/>
      <c r="G22" s="4"/>
      <c r="H22" s="4"/>
      <c r="I22" s="4"/>
      <c r="J22" s="4"/>
    </row>
    <row r="23" spans="2:14" s="1" customFormat="1" ht="15" customHeight="1" x14ac:dyDescent="0.15">
      <c r="B23" s="15"/>
      <c r="C23" s="16"/>
      <c r="D23" s="2"/>
      <c r="E23" s="13"/>
      <c r="F23" s="4"/>
      <c r="G23" s="4"/>
      <c r="H23" s="4"/>
      <c r="I23" s="4"/>
      <c r="J23" s="4"/>
    </row>
    <row r="24" spans="2:14" s="1" customFormat="1" ht="15" customHeight="1" x14ac:dyDescent="0.15">
      <c r="B24" s="15"/>
      <c r="C24" s="16"/>
      <c r="D24" s="2"/>
      <c r="E24" s="13"/>
      <c r="F24" s="4"/>
      <c r="G24" s="4"/>
      <c r="H24" s="4"/>
      <c r="I24" s="4"/>
      <c r="J24" s="4"/>
    </row>
    <row r="25" spans="2:14" s="1" customFormat="1" ht="15" customHeight="1" x14ac:dyDescent="0.15">
      <c r="B25" s="15"/>
      <c r="C25" s="16"/>
      <c r="D25" s="2"/>
      <c r="E25" s="13"/>
      <c r="F25" s="4"/>
      <c r="G25" s="4"/>
      <c r="H25" s="4"/>
      <c r="I25" s="4"/>
      <c r="J25" s="4"/>
    </row>
    <row r="26" spans="2:14" s="1" customFormat="1" ht="15" customHeight="1" x14ac:dyDescent="0.15">
      <c r="B26" s="15"/>
      <c r="C26" s="16"/>
      <c r="D26" s="2"/>
      <c r="E26" s="13"/>
      <c r="F26" s="4"/>
      <c r="G26" s="4"/>
      <c r="H26" s="4"/>
      <c r="I26" s="4"/>
      <c r="J26" s="4"/>
    </row>
    <row r="27" spans="2:14" s="1" customFormat="1" ht="15" customHeight="1" x14ac:dyDescent="0.15">
      <c r="B27" s="20"/>
      <c r="C27" s="20"/>
      <c r="D27" s="45"/>
      <c r="E27" s="34"/>
      <c r="F27" s="10"/>
      <c r="G27" s="10"/>
      <c r="H27" s="10"/>
      <c r="I27" s="10"/>
      <c r="J27" s="10"/>
    </row>
    <row r="28" spans="2:14" s="4" customFormat="1" ht="129.94999999999999" customHeight="1" x14ac:dyDescent="0.15">
      <c r="B28" s="20"/>
      <c r="C28" s="20"/>
      <c r="D28" s="45"/>
      <c r="E28" s="21"/>
      <c r="F28" s="22" t="s">
        <v>185</v>
      </c>
      <c r="G28" s="23" t="s">
        <v>186</v>
      </c>
      <c r="H28" s="23" t="s">
        <v>187</v>
      </c>
      <c r="I28" s="23" t="s">
        <v>188</v>
      </c>
      <c r="J28" s="24" t="s">
        <v>11</v>
      </c>
      <c r="K28" s="17"/>
      <c r="L28" s="17"/>
      <c r="M28" s="1"/>
      <c r="N28" s="1"/>
    </row>
    <row r="29" spans="2:14" s="3" customFormat="1" ht="20.100000000000001" customHeight="1" x14ac:dyDescent="0.15">
      <c r="B29" s="20"/>
      <c r="C29" s="20"/>
      <c r="D29" s="45"/>
      <c r="E29" s="11" t="s">
        <v>0</v>
      </c>
      <c r="F29" s="25"/>
      <c r="G29" s="26"/>
      <c r="H29" s="26"/>
      <c r="I29" s="26"/>
      <c r="J29" s="27"/>
      <c r="M29" s="1"/>
      <c r="N29" s="1"/>
    </row>
    <row r="30" spans="2:14" s="1" customFormat="1" ht="22.5" customHeight="1" x14ac:dyDescent="0.15">
      <c r="B30" s="386" t="s">
        <v>2</v>
      </c>
      <c r="C30" s="387"/>
      <c r="D30" s="387"/>
      <c r="E30" s="38">
        <v>495</v>
      </c>
      <c r="F30" s="35">
        <v>38.787878787878789</v>
      </c>
      <c r="G30" s="32">
        <v>16.565656565656568</v>
      </c>
      <c r="H30" s="32">
        <v>5.4545454545454541</v>
      </c>
      <c r="I30" s="32">
        <v>24.646464646464647</v>
      </c>
      <c r="J30" s="33">
        <v>25.252525252525253</v>
      </c>
      <c r="K30" s="16"/>
      <c r="L30" s="16"/>
    </row>
    <row r="31" spans="2:14" s="1" customFormat="1" ht="22.5" customHeight="1" x14ac:dyDescent="0.15">
      <c r="B31" s="388" t="s">
        <v>3</v>
      </c>
      <c r="C31" s="42" t="s">
        <v>375</v>
      </c>
      <c r="D31" s="43"/>
      <c r="E31" s="39">
        <v>236</v>
      </c>
      <c r="F31" s="109">
        <v>43.644067796610173</v>
      </c>
      <c r="G31" s="28">
        <v>19.491525423728813</v>
      </c>
      <c r="H31" s="28">
        <v>6.7796610169491522</v>
      </c>
      <c r="I31" s="28">
        <v>25</v>
      </c>
      <c r="J31" s="111">
        <v>19.915254237288135</v>
      </c>
      <c r="K31" s="16"/>
      <c r="L31" s="16"/>
    </row>
    <row r="32" spans="2:14" s="1" customFormat="1" ht="22.5" customHeight="1" x14ac:dyDescent="0.15">
      <c r="B32" s="389"/>
      <c r="C32" s="41" t="s">
        <v>379</v>
      </c>
      <c r="D32" s="44"/>
      <c r="E32" s="40">
        <v>259</v>
      </c>
      <c r="F32" s="110">
        <v>34.362934362934361</v>
      </c>
      <c r="G32" s="30">
        <v>13.8996138996139</v>
      </c>
      <c r="H32" s="30">
        <v>4.2471042471042466</v>
      </c>
      <c r="I32" s="30">
        <v>24.324324324324326</v>
      </c>
      <c r="J32" s="87">
        <v>30.115830115830118</v>
      </c>
      <c r="K32" s="16"/>
      <c r="L32" s="16"/>
    </row>
    <row r="34" spans="3:9" x14ac:dyDescent="0.15">
      <c r="D34" s="130" t="str">
        <f>F28</f>
        <v>現在勤めている会社での再雇用</v>
      </c>
      <c r="E34" s="130" t="str">
        <f t="shared" ref="E34:H34" si="0">G28</f>
        <v>転職</v>
      </c>
      <c r="F34" s="130" t="str">
        <f t="shared" si="0"/>
        <v>起業・開業</v>
      </c>
      <c r="G34" s="130" t="str">
        <f t="shared" si="0"/>
        <v>退職</v>
      </c>
      <c r="H34" s="130" t="str">
        <f t="shared" si="0"/>
        <v>わからない</v>
      </c>
      <c r="I34" s="130"/>
    </row>
    <row r="35" spans="3:9" x14ac:dyDescent="0.15">
      <c r="C35" t="str">
        <f>"男性総合職(n=" &amp; E31 &amp; ")"</f>
        <v>男性総合職(n=236)</v>
      </c>
      <c r="D35" s="131">
        <f>F31</f>
        <v>43.644067796610173</v>
      </c>
      <c r="E35" s="131">
        <f t="shared" ref="E35:H35" si="1">G31</f>
        <v>19.491525423728813</v>
      </c>
      <c r="F35" s="131">
        <f t="shared" si="1"/>
        <v>6.7796610169491522</v>
      </c>
      <c r="G35" s="131">
        <f t="shared" si="1"/>
        <v>25</v>
      </c>
      <c r="H35" s="131">
        <f t="shared" si="1"/>
        <v>19.915254237288135</v>
      </c>
      <c r="I35" s="131"/>
    </row>
    <row r="36" spans="3:9" x14ac:dyDescent="0.15">
      <c r="C36" t="str">
        <f>"男性総合職(n=" &amp; E32 &amp; ")"</f>
        <v>男性総合職(n=259)</v>
      </c>
      <c r="D36" s="131">
        <f>F32</f>
        <v>34.362934362934361</v>
      </c>
      <c r="E36" s="131">
        <f t="shared" ref="E36:H36" si="2">G32</f>
        <v>13.8996138996139</v>
      </c>
      <c r="F36" s="131">
        <f t="shared" si="2"/>
        <v>4.2471042471042466</v>
      </c>
      <c r="G36" s="131">
        <f t="shared" si="2"/>
        <v>24.324324324324326</v>
      </c>
      <c r="H36" s="131">
        <f t="shared" si="2"/>
        <v>30.115830115830118</v>
      </c>
      <c r="I36" s="131"/>
    </row>
  </sheetData>
  <mergeCells count="2">
    <mergeCell ref="B30:D30"/>
    <mergeCell ref="B31:B32"/>
  </mergeCells>
  <phoneticPr fontId="7"/>
  <conditionalFormatting sqref="C31:C32 F28:J28">
    <cfRule type="cellIs" dxfId="27" priority="3" stopIfTrue="1" operator="equal">
      <formula>"."</formula>
    </cfRule>
  </conditionalFormatting>
  <conditionalFormatting sqref="K28">
    <cfRule type="cellIs" dxfId="26" priority="2" stopIfTrue="1" operator="equal">
      <formula>"."</formula>
    </cfRule>
  </conditionalFormatting>
  <conditionalFormatting sqref="L28">
    <cfRule type="cellIs" dxfId="25"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1"/>
  <sheetViews>
    <sheetView topLeftCell="A42" zoomScaleNormal="100" workbookViewId="0">
      <selection activeCell="M37" sqref="M37:M38"/>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x14ac:dyDescent="0.15">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x14ac:dyDescent="0.15">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x14ac:dyDescent="0.15">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01"/>
      <c r="C27" s="202"/>
      <c r="D27" s="5"/>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406" t="s">
        <v>307</v>
      </c>
      <c r="C28" s="407"/>
      <c r="D28" s="407"/>
      <c r="E28" s="21"/>
      <c r="F28" s="22" t="s">
        <v>189</v>
      </c>
      <c r="G28" s="23" t="s">
        <v>190</v>
      </c>
      <c r="H28" s="23" t="s">
        <v>191</v>
      </c>
      <c r="I28" s="24" t="s">
        <v>5</v>
      </c>
      <c r="J28" s="17"/>
      <c r="K28" s="17"/>
      <c r="L28" s="1"/>
      <c r="M28" s="9"/>
      <c r="N28" s="9"/>
      <c r="O28" s="9"/>
      <c r="Z28" s="17"/>
      <c r="AA28" s="17"/>
      <c r="AB28" s="17"/>
      <c r="AC28" s="17"/>
      <c r="AD28" s="17"/>
      <c r="AE28" s="17"/>
    </row>
    <row r="29" spans="2:123" s="3" customFormat="1" ht="20.100000000000001" customHeight="1" x14ac:dyDescent="0.15">
      <c r="B29" s="407"/>
      <c r="C29" s="407"/>
      <c r="D29" s="407"/>
      <c r="E29" s="11" t="s">
        <v>0</v>
      </c>
      <c r="F29" s="25"/>
      <c r="G29" s="26"/>
      <c r="H29" s="26"/>
      <c r="I29" s="27"/>
      <c r="J29" s="18"/>
      <c r="K29" s="18"/>
      <c r="L29" s="1"/>
      <c r="P29" s="113" t="s">
        <v>0</v>
      </c>
      <c r="X29" s="12"/>
      <c r="Y29" s="4"/>
      <c r="Z29" s="14" t="s">
        <v>279</v>
      </c>
      <c r="AA29" s="18"/>
      <c r="AB29" s="18"/>
      <c r="AC29" s="18"/>
      <c r="AD29" s="18"/>
      <c r="AE29" s="18"/>
    </row>
    <row r="30" spans="2:123" s="1" customFormat="1" ht="22.5" customHeight="1" x14ac:dyDescent="0.15">
      <c r="B30" s="386" t="s">
        <v>2</v>
      </c>
      <c r="C30" s="387"/>
      <c r="D30" s="387"/>
      <c r="E30" s="38">
        <v>1912</v>
      </c>
      <c r="F30" s="35">
        <v>30.125523012552303</v>
      </c>
      <c r="G30" s="32">
        <v>40.690376569037653</v>
      </c>
      <c r="H30" s="32">
        <v>28.50418410041841</v>
      </c>
      <c r="I30" s="33">
        <v>0.67991631799163188</v>
      </c>
      <c r="J30" s="19"/>
      <c r="K30" s="19"/>
      <c r="M30" s="386" t="s">
        <v>2</v>
      </c>
      <c r="N30" s="387"/>
      <c r="O30" s="387"/>
      <c r="P30" s="38">
        <f t="shared" ref="P30:P38" si="0">IF(LEN(E30)=0,"",E30)</f>
        <v>1912</v>
      </c>
      <c r="Q30" s="120"/>
      <c r="R30" s="121"/>
      <c r="S30" s="121"/>
      <c r="T30" s="121"/>
      <c r="U30" s="121"/>
      <c r="V30" s="121"/>
      <c r="W30" s="121"/>
      <c r="X30" s="121"/>
      <c r="Y30" s="122"/>
      <c r="Z30" s="123"/>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388" t="s">
        <v>2</v>
      </c>
      <c r="C31" s="42" t="s">
        <v>308</v>
      </c>
      <c r="D31" s="43"/>
      <c r="E31" s="39">
        <v>742</v>
      </c>
      <c r="F31" s="109">
        <v>33.288409703504044</v>
      </c>
      <c r="G31" s="160">
        <v>41.509433962264154</v>
      </c>
      <c r="H31" s="49">
        <v>24.528301886792452</v>
      </c>
      <c r="I31" s="161">
        <v>0.67385444743935319</v>
      </c>
      <c r="J31" s="19"/>
      <c r="K31" s="19"/>
      <c r="L31" s="4"/>
      <c r="M31" s="388" t="s">
        <v>2</v>
      </c>
      <c r="N31" s="42" t="s">
        <v>308</v>
      </c>
      <c r="O31" s="43"/>
      <c r="P31" s="39">
        <f t="shared" si="0"/>
        <v>742</v>
      </c>
      <c r="Q31" s="114"/>
      <c r="R31" s="7"/>
      <c r="S31" s="7"/>
      <c r="T31" s="7"/>
      <c r="U31" s="7"/>
      <c r="V31" s="7"/>
      <c r="W31" s="7"/>
      <c r="X31" s="7"/>
      <c r="Y31" s="4"/>
      <c r="Z31" s="115"/>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389"/>
      <c r="C32" s="41" t="s">
        <v>309</v>
      </c>
      <c r="D32" s="44"/>
      <c r="E32" s="39">
        <v>1170</v>
      </c>
      <c r="F32" s="46">
        <v>28.119658119658119</v>
      </c>
      <c r="G32" s="160">
        <v>40.17094017094017</v>
      </c>
      <c r="H32" s="63">
        <v>31.025641025641026</v>
      </c>
      <c r="I32" s="161">
        <v>0.68376068376068377</v>
      </c>
      <c r="J32" s="19"/>
      <c r="K32" s="19"/>
      <c r="L32" s="4"/>
      <c r="M32" s="389"/>
      <c r="N32" s="41" t="s">
        <v>309</v>
      </c>
      <c r="O32" s="44"/>
      <c r="P32" s="39">
        <f t="shared" si="0"/>
        <v>1170</v>
      </c>
      <c r="Q32" s="116"/>
      <c r="R32" s="117"/>
      <c r="S32" s="117"/>
      <c r="T32" s="117"/>
      <c r="U32" s="117"/>
      <c r="V32" s="117"/>
      <c r="W32" s="117"/>
      <c r="X32" s="117"/>
      <c r="Y32" s="118"/>
      <c r="Z32" s="119"/>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2:123" s="1" customFormat="1" ht="22.5" customHeight="1" x14ac:dyDescent="0.15">
      <c r="B33" s="408" t="s">
        <v>2</v>
      </c>
      <c r="C33" s="409"/>
      <c r="D33" s="409"/>
      <c r="E33" s="38">
        <v>189</v>
      </c>
      <c r="F33" s="35">
        <v>34.920634920634917</v>
      </c>
      <c r="G33" s="32">
        <v>41.269841269841265</v>
      </c>
      <c r="H33" s="32">
        <v>23.280423280423278</v>
      </c>
      <c r="I33" s="33">
        <v>0.52910052910052907</v>
      </c>
      <c r="J33" s="4"/>
      <c r="K33" s="4"/>
      <c r="M33" s="408" t="s">
        <v>2</v>
      </c>
      <c r="N33" s="409"/>
      <c r="O33" s="409"/>
      <c r="P33" s="38">
        <f t="shared" si="0"/>
        <v>189</v>
      </c>
      <c r="Q33" s="207"/>
      <c r="R33" s="122"/>
      <c r="S33" s="122"/>
      <c r="T33" s="122"/>
      <c r="U33" s="122"/>
      <c r="V33" s="122"/>
      <c r="W33" s="122"/>
      <c r="X33" s="122"/>
      <c r="Y33" s="122"/>
      <c r="Z33" s="208"/>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row>
    <row r="34" spans="2:123" s="1" customFormat="1" ht="22.5" customHeight="1" x14ac:dyDescent="0.15">
      <c r="B34" s="388" t="s">
        <v>376</v>
      </c>
      <c r="C34" s="42" t="s">
        <v>308</v>
      </c>
      <c r="D34" s="209"/>
      <c r="E34" s="39">
        <v>56</v>
      </c>
      <c r="F34" s="268">
        <v>42.857142857142854</v>
      </c>
      <c r="G34" s="160">
        <v>41.071428571428569</v>
      </c>
      <c r="H34" s="52">
        <v>16.071428571428573</v>
      </c>
      <c r="I34" s="161">
        <v>0</v>
      </c>
      <c r="J34" s="4"/>
      <c r="K34" s="4"/>
      <c r="M34" s="388" t="s">
        <v>376</v>
      </c>
      <c r="N34" s="42" t="s">
        <v>308</v>
      </c>
      <c r="O34" s="209"/>
      <c r="P34" s="39">
        <f t="shared" si="0"/>
        <v>56</v>
      </c>
      <c r="Q34" s="210"/>
      <c r="R34" s="4"/>
      <c r="S34" s="4"/>
      <c r="T34" s="4"/>
      <c r="U34" s="4"/>
      <c r="V34" s="4"/>
      <c r="W34" s="4"/>
      <c r="X34" s="4"/>
      <c r="Y34" s="4"/>
      <c r="Z34" s="211"/>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row>
    <row r="35" spans="2:123" s="1" customFormat="1" ht="22.5" customHeight="1" x14ac:dyDescent="0.15">
      <c r="B35" s="389"/>
      <c r="C35" s="41" t="s">
        <v>309</v>
      </c>
      <c r="D35" s="212"/>
      <c r="E35" s="39">
        <v>133</v>
      </c>
      <c r="F35" s="164">
        <v>31.578947368421051</v>
      </c>
      <c r="G35" s="160">
        <v>41.353383458646611</v>
      </c>
      <c r="H35" s="160">
        <v>26.315789473684209</v>
      </c>
      <c r="I35" s="161">
        <v>0.75187969924812026</v>
      </c>
      <c r="J35" s="4"/>
      <c r="K35" s="4"/>
      <c r="M35" s="389"/>
      <c r="N35" s="41" t="s">
        <v>309</v>
      </c>
      <c r="O35" s="212"/>
      <c r="P35" s="39">
        <f t="shared" si="0"/>
        <v>133</v>
      </c>
      <c r="Q35" s="213"/>
      <c r="R35" s="118"/>
      <c r="S35" s="118"/>
      <c r="T35" s="118"/>
      <c r="U35" s="118"/>
      <c r="V35" s="118"/>
      <c r="W35" s="118"/>
      <c r="X35" s="118"/>
      <c r="Y35" s="118"/>
      <c r="Z35" s="21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row>
    <row r="36" spans="2:123" s="1" customFormat="1" ht="22.5" customHeight="1" x14ac:dyDescent="0.15">
      <c r="B36" s="408" t="s">
        <v>2</v>
      </c>
      <c r="C36" s="409"/>
      <c r="D36" s="409"/>
      <c r="E36" s="38">
        <v>202</v>
      </c>
      <c r="F36" s="35">
        <v>20.792079207920793</v>
      </c>
      <c r="G36" s="32">
        <v>42.079207920792079</v>
      </c>
      <c r="H36" s="32">
        <v>37.128712871287128</v>
      </c>
      <c r="I36" s="33">
        <v>0</v>
      </c>
      <c r="J36" s="4"/>
      <c r="K36" s="4"/>
      <c r="M36" s="408" t="s">
        <v>2</v>
      </c>
      <c r="N36" s="409"/>
      <c r="O36" s="409"/>
      <c r="P36" s="38">
        <f t="shared" si="0"/>
        <v>202</v>
      </c>
      <c r="Q36" s="207"/>
      <c r="R36" s="122"/>
      <c r="S36" s="122"/>
      <c r="T36" s="122"/>
      <c r="U36" s="122"/>
      <c r="V36" s="122"/>
      <c r="W36" s="122"/>
      <c r="X36" s="122"/>
      <c r="Y36" s="122"/>
      <c r="Z36" s="208"/>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row>
    <row r="37" spans="2:123" s="1" customFormat="1" ht="22.5" customHeight="1" x14ac:dyDescent="0.15">
      <c r="B37" s="388" t="s">
        <v>380</v>
      </c>
      <c r="C37" s="42" t="s">
        <v>308</v>
      </c>
      <c r="D37" s="215"/>
      <c r="E37" s="39">
        <v>91</v>
      </c>
      <c r="F37" s="164">
        <v>20.87912087912088</v>
      </c>
      <c r="G37" s="160">
        <v>46.153846153846153</v>
      </c>
      <c r="H37" s="160">
        <v>32.967032967032964</v>
      </c>
      <c r="I37" s="161">
        <v>0</v>
      </c>
      <c r="J37" s="4"/>
      <c r="K37" s="4"/>
      <c r="M37" s="388" t="s">
        <v>380</v>
      </c>
      <c r="N37" s="42" t="s">
        <v>308</v>
      </c>
      <c r="O37" s="215"/>
      <c r="P37" s="39">
        <f t="shared" si="0"/>
        <v>91</v>
      </c>
      <c r="Q37" s="210"/>
      <c r="R37" s="4"/>
      <c r="S37" s="4"/>
      <c r="T37" s="4"/>
      <c r="U37" s="4"/>
      <c r="V37" s="4"/>
      <c r="W37" s="4"/>
      <c r="X37" s="4"/>
      <c r="Y37" s="4"/>
      <c r="Z37" s="211"/>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row>
    <row r="38" spans="2:123" s="1" customFormat="1" ht="22.5" customHeight="1" x14ac:dyDescent="0.15">
      <c r="B38" s="389"/>
      <c r="C38" s="41" t="s">
        <v>309</v>
      </c>
      <c r="D38" s="216"/>
      <c r="E38" s="40">
        <v>111</v>
      </c>
      <c r="F38" s="165">
        <v>20.72072072072072</v>
      </c>
      <c r="G38" s="162">
        <v>38.738738738738739</v>
      </c>
      <c r="H38" s="162">
        <v>40.54054054054054</v>
      </c>
      <c r="I38" s="163">
        <v>0</v>
      </c>
      <c r="J38" s="4"/>
      <c r="K38" s="4"/>
      <c r="M38" s="389"/>
      <c r="N38" s="41" t="s">
        <v>309</v>
      </c>
      <c r="O38" s="216"/>
      <c r="P38" s="40">
        <f t="shared" si="0"/>
        <v>111</v>
      </c>
      <c r="Q38" s="213"/>
      <c r="R38" s="118"/>
      <c r="S38" s="118"/>
      <c r="T38" s="118"/>
      <c r="U38" s="118"/>
      <c r="V38" s="118"/>
      <c r="W38" s="118"/>
      <c r="X38" s="118"/>
      <c r="Y38" s="118"/>
      <c r="Z38" s="21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row>
    <row r="39" spans="2:123" ht="22.5" customHeight="1" x14ac:dyDescent="0.15"/>
    <row r="40" spans="2:123" ht="22.5" customHeight="1" x14ac:dyDescent="0.15">
      <c r="D40" s="130" t="str">
        <f>F28</f>
        <v>残業等も含め、定年前と同じフルタイム勤務</v>
      </c>
      <c r="E40" s="130" t="str">
        <f t="shared" ref="E40:G40" si="1">G28</f>
        <v>フルタイムだが、残業等はしない働き方</v>
      </c>
      <c r="F40" s="130" t="str">
        <f t="shared" si="1"/>
        <v>短時間勤務や週4日以内等の働き方</v>
      </c>
      <c r="G40" s="130" t="str">
        <f t="shared" si="1"/>
        <v>その他</v>
      </c>
      <c r="H40" t="s">
        <v>323</v>
      </c>
      <c r="O40" s="130" t="str">
        <f>D40</f>
        <v>残業等も含め、定年前と同じフルタイム勤務</v>
      </c>
      <c r="P40" s="130" t="str">
        <f t="shared" ref="P40:S40" si="2">E40</f>
        <v>フルタイムだが、残業等はしない働き方</v>
      </c>
      <c r="Q40" s="130" t="str">
        <f t="shared" si="2"/>
        <v>短時間勤務や週4日以内等の働き方</v>
      </c>
      <c r="R40" s="130" t="str">
        <f t="shared" si="2"/>
        <v>その他</v>
      </c>
      <c r="S40" s="130" t="str">
        <f t="shared" si="2"/>
        <v>ttl</v>
      </c>
    </row>
    <row r="41" spans="2:123" ht="22.5" customHeight="1" x14ac:dyDescent="0.15">
      <c r="C41" s="269" t="str">
        <f>"男性総合職_50代 モチベーション高い・同程度(n=" &amp; E34 &amp; ")"</f>
        <v>男性総合職_50代 モチベーション高い・同程度(n=56)</v>
      </c>
      <c r="D41" s="127">
        <f>F34</f>
        <v>42.857142857142854</v>
      </c>
      <c r="E41" s="127">
        <f t="shared" ref="E41:G42" si="3">G34</f>
        <v>41.071428571428569</v>
      </c>
      <c r="F41" s="127">
        <f t="shared" si="3"/>
        <v>16.071428571428573</v>
      </c>
      <c r="G41" s="127">
        <f t="shared" si="3"/>
        <v>0</v>
      </c>
      <c r="H41" s="127">
        <f>SUM(D41:G41)</f>
        <v>99.999999999999986</v>
      </c>
      <c r="N41" s="269" t="str">
        <f>"男性総合職 全体(n=" &amp; P33 &amp; ")"</f>
        <v>男性総合職 全体(n=189)</v>
      </c>
      <c r="O41" s="131">
        <f>F33</f>
        <v>34.920634920634917</v>
      </c>
      <c r="P41" s="131">
        <f t="shared" ref="P41:R43" si="4">G33</f>
        <v>41.269841269841265</v>
      </c>
      <c r="Q41" s="131">
        <f t="shared" si="4"/>
        <v>23.280423280423278</v>
      </c>
      <c r="R41" s="131">
        <f t="shared" si="4"/>
        <v>0.52910052910052907</v>
      </c>
      <c r="S41" s="127">
        <f>SUM(O41:R41)</f>
        <v>99.999999999999986</v>
      </c>
    </row>
    <row r="42" spans="2:123" ht="22.5" customHeight="1" x14ac:dyDescent="0.15">
      <c r="C42" s="269" t="str">
        <f>"低い(n=" &amp; E35 &amp; ")"</f>
        <v>低い(n=133)</v>
      </c>
      <c r="D42" s="127">
        <f>F35</f>
        <v>31.578947368421051</v>
      </c>
      <c r="E42" s="127">
        <f t="shared" si="3"/>
        <v>41.353383458646611</v>
      </c>
      <c r="F42" s="127">
        <f t="shared" si="3"/>
        <v>26.315789473684209</v>
      </c>
      <c r="G42" s="127">
        <f t="shared" si="3"/>
        <v>0.75187969924812026</v>
      </c>
      <c r="H42" s="127">
        <f t="shared" ref="H42:H44" si="5">SUM(D42:G42)</f>
        <v>99.999999999999986</v>
      </c>
      <c r="N42" s="269" t="str">
        <f>"モチベーション高い・同程度(n=" &amp; P34 &amp; ")"</f>
        <v>モチベーション高い・同程度(n=56)</v>
      </c>
      <c r="O42" s="131">
        <f t="shared" ref="O42:O43" si="6">F34</f>
        <v>42.857142857142854</v>
      </c>
      <c r="P42" s="131">
        <f t="shared" si="4"/>
        <v>41.071428571428569</v>
      </c>
      <c r="Q42" s="131">
        <f t="shared" si="4"/>
        <v>16.071428571428573</v>
      </c>
      <c r="R42" s="131">
        <f t="shared" si="4"/>
        <v>0</v>
      </c>
      <c r="S42" s="127">
        <f t="shared" ref="S42:S43" si="7">SUM(O42:R42)</f>
        <v>99.999999999999986</v>
      </c>
    </row>
    <row r="43" spans="2:123" ht="22.5" customHeight="1" x14ac:dyDescent="0.15">
      <c r="C43" s="269" t="str">
        <f>"女性総合職_50代 モチベーション高い・同程度(n=" &amp; E37 &amp; ")"</f>
        <v>女性総合職_50代 モチベーション高い・同程度(n=91)</v>
      </c>
      <c r="D43" s="127">
        <f>F37</f>
        <v>20.87912087912088</v>
      </c>
      <c r="E43" s="127">
        <f t="shared" ref="E43:G44" si="8">G37</f>
        <v>46.153846153846153</v>
      </c>
      <c r="F43" s="127">
        <f t="shared" si="8"/>
        <v>32.967032967032964</v>
      </c>
      <c r="G43" s="127">
        <f t="shared" si="8"/>
        <v>0</v>
      </c>
      <c r="H43" s="127">
        <f t="shared" si="5"/>
        <v>100</v>
      </c>
      <c r="N43" s="269" t="str">
        <f>"低い(n=" &amp; P35 &amp; ")"</f>
        <v>低い(n=133)</v>
      </c>
      <c r="O43" s="131">
        <f t="shared" si="6"/>
        <v>31.578947368421051</v>
      </c>
      <c r="P43" s="131">
        <f t="shared" si="4"/>
        <v>41.353383458646611</v>
      </c>
      <c r="Q43" s="131">
        <f t="shared" si="4"/>
        <v>26.315789473684209</v>
      </c>
      <c r="R43" s="131">
        <f t="shared" si="4"/>
        <v>0.75187969924812026</v>
      </c>
      <c r="S43" s="127">
        <f t="shared" si="7"/>
        <v>99.999999999999986</v>
      </c>
    </row>
    <row r="44" spans="2:123" ht="22.5" customHeight="1" x14ac:dyDescent="0.15">
      <c r="C44" s="269" t="str">
        <f>"低い(n=" &amp; E38 &amp; ")"</f>
        <v>低い(n=111)</v>
      </c>
      <c r="D44" s="127">
        <f>F38</f>
        <v>20.72072072072072</v>
      </c>
      <c r="E44" s="127">
        <f t="shared" si="8"/>
        <v>38.738738738738739</v>
      </c>
      <c r="F44" s="127">
        <f t="shared" si="8"/>
        <v>40.54054054054054</v>
      </c>
      <c r="G44" s="127">
        <f t="shared" si="8"/>
        <v>0</v>
      </c>
      <c r="H44" s="127">
        <f t="shared" si="5"/>
        <v>100</v>
      </c>
    </row>
    <row r="45" spans="2:123" ht="22.5" customHeight="1" x14ac:dyDescent="0.15">
      <c r="N45" s="269" t="str">
        <f>"女性総合職 全体(n=" &amp; P36 &amp; ")"</f>
        <v>女性総合職 全体(n=202)</v>
      </c>
      <c r="O45" s="131">
        <f t="shared" ref="O45:R47" si="9">F36</f>
        <v>20.792079207920793</v>
      </c>
      <c r="P45" s="131">
        <f t="shared" si="9"/>
        <v>42.079207920792079</v>
      </c>
      <c r="Q45" s="131">
        <f t="shared" si="9"/>
        <v>37.128712871287128</v>
      </c>
      <c r="R45" s="131">
        <f t="shared" si="9"/>
        <v>0</v>
      </c>
      <c r="S45" s="127">
        <f>SUM(O45:R45)</f>
        <v>100</v>
      </c>
    </row>
    <row r="46" spans="2:123" ht="22.5" customHeight="1" x14ac:dyDescent="0.15">
      <c r="N46" s="269" t="str">
        <f>"モチベーション高い・同程度(n=" &amp; P37 &amp; ")"</f>
        <v>モチベーション高い・同程度(n=91)</v>
      </c>
      <c r="O46" s="131">
        <f t="shared" si="9"/>
        <v>20.87912087912088</v>
      </c>
      <c r="P46" s="131">
        <f t="shared" si="9"/>
        <v>46.153846153846153</v>
      </c>
      <c r="Q46" s="131">
        <f t="shared" si="9"/>
        <v>32.967032967032964</v>
      </c>
      <c r="R46" s="131">
        <f t="shared" si="9"/>
        <v>0</v>
      </c>
      <c r="S46" s="127">
        <f>SUM(O46:R46)</f>
        <v>100</v>
      </c>
    </row>
    <row r="47" spans="2:123" ht="22.5" customHeight="1" x14ac:dyDescent="0.15">
      <c r="N47" s="269" t="str">
        <f>"低い(n=" &amp; P38 &amp; ")"</f>
        <v>低い(n=111)</v>
      </c>
      <c r="O47" s="131">
        <f t="shared" si="9"/>
        <v>20.72072072072072</v>
      </c>
      <c r="P47" s="131">
        <f t="shared" si="9"/>
        <v>38.738738738738739</v>
      </c>
      <c r="Q47" s="131">
        <f t="shared" si="9"/>
        <v>40.54054054054054</v>
      </c>
      <c r="R47" s="131">
        <f t="shared" si="9"/>
        <v>0</v>
      </c>
      <c r="S47" s="127">
        <f>SUM(O47:R47)</f>
        <v>100</v>
      </c>
    </row>
    <row r="48" spans="2:123" ht="22.5" customHeight="1" x14ac:dyDescent="0.15"/>
    <row r="49" ht="22.5" customHeight="1" x14ac:dyDescent="0.15"/>
    <row r="50" ht="22.5" customHeight="1" x14ac:dyDescent="0.15"/>
    <row r="51" ht="22.5" customHeight="1" x14ac:dyDescent="0.15"/>
  </sheetData>
  <mergeCells count="13">
    <mergeCell ref="B33:D33"/>
    <mergeCell ref="M33:O33"/>
    <mergeCell ref="B28:D29"/>
    <mergeCell ref="B30:D30"/>
    <mergeCell ref="M30:O30"/>
    <mergeCell ref="B31:B32"/>
    <mergeCell ref="M31:M32"/>
    <mergeCell ref="B34:B35"/>
    <mergeCell ref="M34:M35"/>
    <mergeCell ref="B36:D36"/>
    <mergeCell ref="M36:O36"/>
    <mergeCell ref="B37:B38"/>
    <mergeCell ref="M37:M38"/>
  </mergeCells>
  <phoneticPr fontId="7"/>
  <conditionalFormatting sqref="Z28:AE28 C31:C32 F28:K28">
    <cfRule type="cellIs" dxfId="24" priority="2" stopIfTrue="1" operator="equal">
      <formula>"."</formula>
    </cfRule>
  </conditionalFormatting>
  <conditionalFormatting sqref="N31:N32">
    <cfRule type="cellIs" dxfId="23"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R51"/>
  <sheetViews>
    <sheetView topLeftCell="A29" zoomScaleNormal="100" workbookViewId="0">
      <selection activeCell="M32" sqref="M32"/>
    </sheetView>
  </sheetViews>
  <sheetFormatPr defaultColWidth="5.25" defaultRowHeight="13.5" x14ac:dyDescent="0.15"/>
  <cols>
    <col min="1" max="2" width="7" customWidth="1"/>
    <col min="3" max="3" width="25.625" customWidth="1"/>
    <col min="4" max="4" width="4.625" customWidth="1"/>
    <col min="5" max="5" width="5.375" customWidth="1"/>
    <col min="6" max="10" width="6.75" customWidth="1"/>
    <col min="11" max="11" width="3.375" customWidth="1"/>
    <col min="12" max="12" width="7" customWidth="1"/>
    <col min="13" max="13" width="25.625" customWidth="1"/>
    <col min="14" max="14" width="4.625" customWidth="1"/>
    <col min="15" max="15" width="5.375" customWidth="1"/>
    <col min="16" max="24" width="5.25" customWidth="1"/>
    <col min="25" max="31" width="5.375" customWidth="1"/>
    <col min="32" max="122" width="5.25" customWidth="1"/>
  </cols>
  <sheetData>
    <row r="1" spans="2:122" s="1" customFormat="1" ht="21.75" customHeight="1" x14ac:dyDescent="0.15">
      <c r="B1" s="15"/>
      <c r="C1" s="16"/>
      <c r="D1" s="2"/>
      <c r="E1" s="13"/>
      <c r="F1" s="4"/>
      <c r="G1" s="4"/>
      <c r="H1" s="4"/>
      <c r="I1" s="4"/>
      <c r="J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row>
    <row r="2" spans="2:122" s="1" customFormat="1" ht="15" customHeight="1" x14ac:dyDescent="0.15">
      <c r="B2" s="15"/>
      <c r="C2" s="16"/>
      <c r="D2" s="2"/>
      <c r="E2" s="13"/>
      <c r="F2" s="4"/>
      <c r="G2" s="4"/>
      <c r="H2" s="4"/>
      <c r="I2" s="4"/>
      <c r="J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row>
    <row r="3" spans="2:122" s="1" customFormat="1" ht="15" customHeight="1" x14ac:dyDescent="0.15">
      <c r="B3" s="15"/>
      <c r="C3" s="16"/>
      <c r="D3" s="2"/>
      <c r="E3" s="13"/>
      <c r="F3" s="4"/>
      <c r="G3" s="4"/>
      <c r="H3" s="4"/>
      <c r="I3" s="4"/>
      <c r="J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row>
    <row r="4" spans="2:122" s="1" customFormat="1" ht="15" customHeight="1" x14ac:dyDescent="0.15">
      <c r="B4" s="15"/>
      <c r="C4" s="16"/>
      <c r="D4" s="2"/>
      <c r="E4" s="13"/>
      <c r="F4" s="4"/>
      <c r="G4" s="4"/>
      <c r="H4" s="4"/>
      <c r="I4" s="4"/>
      <c r="J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row>
    <row r="5" spans="2:122" s="1" customFormat="1" ht="15" customHeight="1" x14ac:dyDescent="0.15">
      <c r="B5" s="15"/>
      <c r="C5" s="16"/>
      <c r="D5" s="2"/>
      <c r="E5" s="13"/>
      <c r="F5" s="4"/>
      <c r="G5" s="4"/>
      <c r="H5" s="4"/>
      <c r="I5" s="4"/>
      <c r="J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row>
    <row r="6" spans="2:122" s="1" customFormat="1" ht="15" customHeight="1" x14ac:dyDescent="0.15">
      <c r="B6" s="15"/>
      <c r="C6" s="16"/>
      <c r="D6" s="2"/>
      <c r="E6" s="13"/>
      <c r="F6" s="4"/>
      <c r="G6" s="4"/>
      <c r="H6" s="4"/>
      <c r="I6" s="4"/>
      <c r="J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row>
    <row r="7" spans="2:122" s="1" customFormat="1" ht="15" customHeight="1" x14ac:dyDescent="0.15">
      <c r="B7" s="15"/>
      <c r="C7" s="16"/>
      <c r="D7" s="2"/>
      <c r="E7" s="13"/>
      <c r="F7" s="4"/>
      <c r="G7" s="4"/>
      <c r="H7" s="4"/>
      <c r="I7" s="4"/>
      <c r="J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row>
    <row r="8" spans="2:122" s="1" customFormat="1" ht="15" hidden="1" customHeight="1" x14ac:dyDescent="0.15">
      <c r="B8" s="15"/>
      <c r="C8" s="16"/>
      <c r="D8" s="2"/>
      <c r="E8" s="13"/>
      <c r="F8" s="4"/>
      <c r="G8" s="4"/>
      <c r="H8" s="4"/>
      <c r="I8" s="4"/>
      <c r="J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row>
    <row r="9" spans="2:122" s="1" customFormat="1" ht="15" hidden="1" customHeight="1" x14ac:dyDescent="0.15">
      <c r="B9" s="15"/>
      <c r="C9" s="16"/>
      <c r="D9" s="2"/>
      <c r="E9" s="13"/>
      <c r="F9" s="4"/>
      <c r="G9" s="4"/>
      <c r="H9" s="4"/>
      <c r="I9" s="4"/>
      <c r="J9" s="4"/>
      <c r="K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row>
    <row r="10" spans="2:122" s="1" customFormat="1" ht="15" hidden="1" customHeight="1" x14ac:dyDescent="0.15">
      <c r="B10" s="15"/>
      <c r="C10" s="16"/>
      <c r="D10" s="5"/>
      <c r="E10" s="12"/>
      <c r="F10" s="4"/>
      <c r="G10" s="4"/>
      <c r="H10" s="4"/>
      <c r="I10" s="4"/>
      <c r="J10" s="4"/>
      <c r="K10" s="3"/>
      <c r="O10" s="4"/>
      <c r="P10" s="4"/>
      <c r="Q10" s="4"/>
      <c r="R10" s="4"/>
      <c r="S10" s="4"/>
      <c r="T10" s="4"/>
      <c r="U10" s="4"/>
      <c r="V10" s="4"/>
      <c r="W10" s="4"/>
      <c r="X10" s="3"/>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row>
    <row r="11" spans="2:122" s="1" customFormat="1" ht="15" hidden="1" customHeight="1" x14ac:dyDescent="0.15">
      <c r="B11" s="15"/>
      <c r="C11" s="16"/>
      <c r="D11" s="5"/>
      <c r="E11" s="12"/>
      <c r="F11" s="4"/>
      <c r="G11" s="4"/>
      <c r="H11" s="4"/>
      <c r="I11" s="4"/>
      <c r="J11" s="4"/>
      <c r="K11" s="6"/>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row>
    <row r="12" spans="2:122" s="1" customFormat="1" ht="15" hidden="1" customHeight="1" x14ac:dyDescent="0.15">
      <c r="B12" s="15"/>
      <c r="C12" s="16"/>
      <c r="D12" s="5"/>
      <c r="E12" s="12"/>
      <c r="F12" s="4"/>
      <c r="G12" s="4"/>
      <c r="H12" s="4"/>
      <c r="I12" s="4"/>
      <c r="J12" s="4"/>
      <c r="K12" s="6"/>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row>
    <row r="13" spans="2:122" s="1" customFormat="1" ht="15" hidden="1" customHeight="1" x14ac:dyDescent="0.15">
      <c r="B13" s="15"/>
      <c r="C13" s="16"/>
      <c r="D13" s="5"/>
      <c r="E13" s="12"/>
      <c r="F13" s="4"/>
      <c r="G13" s="4"/>
      <c r="H13" s="4"/>
      <c r="I13" s="4"/>
      <c r="J13" s="4"/>
      <c r="K13" s="6"/>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row>
    <row r="14" spans="2:122" s="1" customFormat="1" ht="15" customHeight="1" x14ac:dyDescent="0.15">
      <c r="B14" s="15"/>
      <c r="C14" s="16"/>
      <c r="D14" s="5"/>
      <c r="E14" s="12"/>
      <c r="F14" s="4"/>
      <c r="G14" s="4"/>
      <c r="H14" s="4"/>
      <c r="I14" s="4"/>
      <c r="J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row>
    <row r="15" spans="2:122" s="1" customFormat="1" ht="15" customHeight="1" x14ac:dyDescent="0.15">
      <c r="B15" s="15"/>
      <c r="C15" s="16"/>
      <c r="D15" s="5"/>
      <c r="E15" s="12"/>
      <c r="F15" s="4"/>
      <c r="G15" s="4"/>
      <c r="H15" s="4"/>
      <c r="I15" s="4"/>
      <c r="J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row>
    <row r="16" spans="2:122" s="1" customFormat="1" ht="15" customHeight="1" x14ac:dyDescent="0.15">
      <c r="B16" s="15"/>
      <c r="C16" s="16"/>
      <c r="D16" s="5"/>
      <c r="E16" s="12"/>
      <c r="F16" s="4"/>
      <c r="G16" s="4"/>
      <c r="H16" s="4"/>
      <c r="I16" s="4"/>
      <c r="J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row>
    <row r="17" spans="2:122" s="1" customFormat="1" ht="15" customHeight="1" x14ac:dyDescent="0.15">
      <c r="B17" s="15"/>
      <c r="C17" s="16"/>
      <c r="D17" s="5"/>
      <c r="E17" s="12"/>
      <c r="F17" s="4"/>
      <c r="G17" s="4"/>
      <c r="H17" s="4"/>
      <c r="I17" s="4"/>
      <c r="J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row>
    <row r="18" spans="2:122" s="1" customFormat="1" ht="15" customHeight="1" x14ac:dyDescent="0.15">
      <c r="B18" s="15"/>
      <c r="C18" s="16"/>
      <c r="D18" s="5"/>
      <c r="E18" s="12"/>
      <c r="F18" s="4"/>
      <c r="G18" s="4"/>
      <c r="H18" s="4"/>
      <c r="I18" s="4"/>
      <c r="J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row>
    <row r="19" spans="2:122" s="1" customFormat="1" ht="15" customHeight="1" x14ac:dyDescent="0.15">
      <c r="B19" s="15"/>
      <c r="C19" s="16"/>
      <c r="D19" s="5"/>
      <c r="E19" s="12"/>
      <c r="F19" s="4"/>
      <c r="G19" s="4"/>
      <c r="H19" s="4"/>
      <c r="I19" s="4"/>
      <c r="J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row>
    <row r="20" spans="2:122" s="1" customFormat="1" ht="15" customHeight="1" x14ac:dyDescent="0.15">
      <c r="B20" s="15"/>
      <c r="C20" s="16"/>
      <c r="D20" s="5"/>
      <c r="E20" s="12"/>
      <c r="F20" s="4"/>
      <c r="G20" s="4"/>
      <c r="H20" s="4"/>
      <c r="I20" s="4"/>
      <c r="J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row>
    <row r="21" spans="2:122" s="1" customFormat="1" ht="15" customHeight="1" x14ac:dyDescent="0.15">
      <c r="B21" s="15"/>
      <c r="C21" s="16"/>
      <c r="D21" s="5"/>
      <c r="E21" s="12"/>
      <c r="F21" s="4"/>
      <c r="G21" s="4"/>
      <c r="H21" s="4"/>
      <c r="I21" s="4"/>
      <c r="J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row>
    <row r="22" spans="2:122" s="1" customFormat="1" ht="15" customHeight="1" x14ac:dyDescent="0.15">
      <c r="B22" s="15"/>
      <c r="C22" s="16"/>
      <c r="D22" s="5"/>
      <c r="E22" s="12"/>
      <c r="F22" s="4"/>
      <c r="G22" s="4"/>
      <c r="H22" s="4"/>
      <c r="I22" s="4"/>
      <c r="J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row>
    <row r="23" spans="2:122" s="1" customFormat="1" ht="15" customHeight="1" x14ac:dyDescent="0.15">
      <c r="B23" s="15"/>
      <c r="C23" s="16"/>
      <c r="D23" s="5"/>
      <c r="E23" s="12"/>
      <c r="F23" s="4"/>
      <c r="G23" s="4"/>
      <c r="H23" s="4"/>
      <c r="I23" s="4"/>
      <c r="J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row>
    <row r="24" spans="2:122" s="1" customFormat="1" ht="15" customHeight="1" x14ac:dyDescent="0.15">
      <c r="B24" s="15"/>
      <c r="C24" s="16"/>
      <c r="D24" s="5"/>
      <c r="E24" s="12"/>
      <c r="F24" s="4"/>
      <c r="G24" s="4"/>
      <c r="H24" s="4"/>
      <c r="I24" s="4"/>
      <c r="J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row>
    <row r="25" spans="2:122" s="1" customFormat="1" ht="15" customHeight="1" x14ac:dyDescent="0.15">
      <c r="B25" s="15"/>
      <c r="C25" s="16"/>
      <c r="D25" s="5"/>
      <c r="E25" s="12"/>
      <c r="F25" s="4"/>
      <c r="G25" s="4"/>
      <c r="H25" s="4"/>
      <c r="I25" s="4"/>
      <c r="J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row>
    <row r="26" spans="2:122" s="1" customFormat="1" ht="15" customHeight="1" x14ac:dyDescent="0.15">
      <c r="B26" s="15"/>
      <c r="C26" s="16"/>
      <c r="D26" s="5"/>
      <c r="E26" s="12"/>
      <c r="F26" s="4"/>
      <c r="G26" s="4"/>
      <c r="H26" s="4"/>
      <c r="I26" s="4"/>
      <c r="J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row>
    <row r="27" spans="2:122" s="1" customFormat="1" ht="15" customHeight="1" x14ac:dyDescent="0.15">
      <c r="B27" s="20"/>
      <c r="C27" s="20"/>
      <c r="D27" s="45"/>
      <c r="E27" s="34"/>
      <c r="F27" s="10"/>
      <c r="G27" s="10"/>
      <c r="H27" s="10"/>
      <c r="I27" s="4"/>
      <c r="J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row>
    <row r="28" spans="2:122" s="4" customFormat="1" ht="129.94999999999999" customHeight="1" x14ac:dyDescent="0.15">
      <c r="B28" s="20"/>
      <c r="C28" s="20"/>
      <c r="D28" s="45"/>
      <c r="E28" s="21"/>
      <c r="F28" s="22" t="s">
        <v>192</v>
      </c>
      <c r="G28" s="23" t="s">
        <v>193</v>
      </c>
      <c r="H28" s="24" t="s">
        <v>194</v>
      </c>
      <c r="I28" s="17"/>
      <c r="J28" s="17"/>
      <c r="K28" s="1"/>
      <c r="L28" s="9"/>
      <c r="M28" s="9"/>
      <c r="N28" s="9"/>
      <c r="Y28" s="17"/>
      <c r="Z28" s="17"/>
      <c r="AA28" s="17"/>
      <c r="AB28" s="17"/>
      <c r="AC28" s="17"/>
      <c r="AD28" s="17"/>
    </row>
    <row r="29" spans="2:122" s="3" customFormat="1" ht="20.100000000000001" customHeight="1" x14ac:dyDescent="0.15">
      <c r="B29" s="20"/>
      <c r="C29" s="20"/>
      <c r="D29" s="45"/>
      <c r="E29" s="11" t="s">
        <v>0</v>
      </c>
      <c r="F29" s="25"/>
      <c r="G29" s="26"/>
      <c r="H29" s="27"/>
      <c r="I29" s="18"/>
      <c r="J29" s="18"/>
      <c r="K29" s="1"/>
      <c r="O29" s="113" t="s">
        <v>0</v>
      </c>
      <c r="W29" s="12"/>
      <c r="X29" s="4"/>
      <c r="Y29" s="14" t="s">
        <v>1</v>
      </c>
      <c r="Z29" s="18"/>
      <c r="AA29" s="18"/>
      <c r="AB29" s="18"/>
      <c r="AC29" s="18"/>
      <c r="AD29" s="18"/>
    </row>
    <row r="30" spans="2:122" s="1" customFormat="1" ht="22.5" customHeight="1" x14ac:dyDescent="0.15">
      <c r="B30" s="386" t="s">
        <v>2</v>
      </c>
      <c r="C30" s="387"/>
      <c r="D30" s="387"/>
      <c r="E30" s="38">
        <v>391</v>
      </c>
      <c r="F30" s="35">
        <v>54.987212276214834</v>
      </c>
      <c r="G30" s="32">
        <v>16.624040920716112</v>
      </c>
      <c r="H30" s="33">
        <v>28.388746803069054</v>
      </c>
      <c r="I30" s="19"/>
      <c r="J30" s="19"/>
      <c r="L30" s="386" t="s">
        <v>2</v>
      </c>
      <c r="M30" s="387"/>
      <c r="N30" s="387"/>
      <c r="O30" s="38">
        <f t="shared" ref="O30:O32" si="0">IF(LEN(E30)=0,"",E30)</f>
        <v>391</v>
      </c>
      <c r="P30" s="120"/>
      <c r="Q30" s="121"/>
      <c r="R30" s="121"/>
      <c r="S30" s="121"/>
      <c r="T30" s="121"/>
      <c r="U30" s="121"/>
      <c r="V30" s="121"/>
      <c r="W30" s="121"/>
      <c r="X30" s="122"/>
      <c r="Y30" s="123"/>
      <c r="Z30" s="8"/>
      <c r="AA30" s="8"/>
      <c r="AB30" s="8"/>
      <c r="AC30" s="8"/>
      <c r="AD30" s="8"/>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row>
    <row r="31" spans="2:122" s="1" customFormat="1" ht="22.5" customHeight="1" x14ac:dyDescent="0.15">
      <c r="B31" s="388" t="s">
        <v>3</v>
      </c>
      <c r="C31" s="42" t="s">
        <v>375</v>
      </c>
      <c r="D31" s="43"/>
      <c r="E31" s="39">
        <v>189</v>
      </c>
      <c r="F31" s="36">
        <v>53.439153439153444</v>
      </c>
      <c r="G31" s="28">
        <v>16.402116402116402</v>
      </c>
      <c r="H31" s="29">
        <v>30.158730158730158</v>
      </c>
      <c r="I31" s="19"/>
      <c r="J31" s="19"/>
      <c r="K31" s="4"/>
      <c r="L31" s="388" t="s">
        <v>3</v>
      </c>
      <c r="M31" s="42" t="s">
        <v>375</v>
      </c>
      <c r="N31" s="43"/>
      <c r="O31" s="39">
        <f t="shared" si="0"/>
        <v>189</v>
      </c>
      <c r="P31" s="114"/>
      <c r="Q31" s="7"/>
      <c r="R31" s="7"/>
      <c r="S31" s="7"/>
      <c r="T31" s="7"/>
      <c r="U31" s="7"/>
      <c r="V31" s="7"/>
      <c r="W31" s="7"/>
      <c r="X31" s="4"/>
      <c r="Y31" s="115"/>
      <c r="Z31" s="8"/>
      <c r="AA31" s="8"/>
      <c r="AB31" s="8"/>
      <c r="AC31" s="8"/>
      <c r="AD31" s="8"/>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row>
    <row r="32" spans="2:122" s="1" customFormat="1" ht="22.5" customHeight="1" x14ac:dyDescent="0.15">
      <c r="B32" s="389"/>
      <c r="C32" s="41" t="s">
        <v>379</v>
      </c>
      <c r="D32" s="44"/>
      <c r="E32" s="40">
        <v>202</v>
      </c>
      <c r="F32" s="37">
        <v>56.435643564356432</v>
      </c>
      <c r="G32" s="30">
        <v>16.831683168316832</v>
      </c>
      <c r="H32" s="31">
        <v>26.732673267326735</v>
      </c>
      <c r="I32" s="19"/>
      <c r="J32" s="19"/>
      <c r="K32" s="4"/>
      <c r="L32" s="389"/>
      <c r="M32" s="41" t="s">
        <v>379</v>
      </c>
      <c r="N32" s="44"/>
      <c r="O32" s="40">
        <f t="shared" si="0"/>
        <v>202</v>
      </c>
      <c r="P32" s="116"/>
      <c r="Q32" s="117"/>
      <c r="R32" s="117"/>
      <c r="S32" s="117"/>
      <c r="T32" s="117"/>
      <c r="U32" s="117"/>
      <c r="V32" s="117"/>
      <c r="W32" s="117"/>
      <c r="X32" s="118"/>
      <c r="Y32" s="119"/>
      <c r="Z32" s="8"/>
      <c r="AA32" s="8"/>
      <c r="AB32" s="8"/>
      <c r="AC32" s="8"/>
      <c r="AD32" s="8"/>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row>
    <row r="33" spans="3:7" ht="22.5" customHeight="1" x14ac:dyDescent="0.15"/>
    <row r="34" spans="3:7" ht="22.5" customHeight="1" x14ac:dyDescent="0.15">
      <c r="D34" s="130" t="str">
        <f>F28</f>
        <v>現在と同じ分野</v>
      </c>
      <c r="E34" s="130" t="str">
        <f t="shared" ref="E34:F34" si="1">G28</f>
        <v>現在と違う分野</v>
      </c>
      <c r="F34" s="130" t="str">
        <f t="shared" si="1"/>
        <v>どちらでもよい</v>
      </c>
      <c r="G34" t="s">
        <v>232</v>
      </c>
    </row>
    <row r="35" spans="3:7" ht="22.5" customHeight="1" x14ac:dyDescent="0.15">
      <c r="C35" t="str">
        <f>"男性総合職(n=" &amp; E31 &amp; ")"</f>
        <v>男性総合職(n=189)</v>
      </c>
      <c r="D35" s="131">
        <f>F31</f>
        <v>53.439153439153444</v>
      </c>
      <c r="E35" s="131">
        <f t="shared" ref="E35:F35" si="2">G31</f>
        <v>16.402116402116402</v>
      </c>
      <c r="F35" s="131">
        <f t="shared" si="2"/>
        <v>30.158730158730158</v>
      </c>
      <c r="G35" s="131">
        <f>SUM(D35:F35)</f>
        <v>100</v>
      </c>
    </row>
    <row r="36" spans="3:7" ht="22.5" customHeight="1" x14ac:dyDescent="0.15">
      <c r="C36" t="str">
        <f>"女性総合職(n=" &amp; E32 &amp; ")"</f>
        <v>女性総合職(n=202)</v>
      </c>
      <c r="D36" s="131">
        <f>F32</f>
        <v>56.435643564356432</v>
      </c>
      <c r="E36" s="131">
        <f t="shared" ref="E36:F36" si="3">G32</f>
        <v>16.831683168316832</v>
      </c>
      <c r="F36" s="131">
        <f t="shared" si="3"/>
        <v>26.732673267326735</v>
      </c>
      <c r="G36" s="131">
        <f>SUM(D36:F36)</f>
        <v>100</v>
      </c>
    </row>
    <row r="37" spans="3:7" ht="22.5" customHeight="1" x14ac:dyDescent="0.15"/>
    <row r="38" spans="3:7" ht="22.5" customHeight="1" x14ac:dyDescent="0.15"/>
    <row r="39" spans="3:7" ht="22.5" customHeight="1" x14ac:dyDescent="0.15"/>
    <row r="40" spans="3:7" ht="22.5" customHeight="1" x14ac:dyDescent="0.15"/>
    <row r="41" spans="3:7" ht="22.5" customHeight="1" x14ac:dyDescent="0.15"/>
    <row r="42" spans="3:7" ht="22.5" customHeight="1" x14ac:dyDescent="0.15"/>
    <row r="43" spans="3:7" ht="22.5" customHeight="1" x14ac:dyDescent="0.15"/>
    <row r="44" spans="3:7" ht="22.5" customHeight="1" x14ac:dyDescent="0.15"/>
    <row r="45" spans="3:7" ht="22.5" customHeight="1" x14ac:dyDescent="0.15"/>
    <row r="46" spans="3:7" ht="22.5" customHeight="1" x14ac:dyDescent="0.15"/>
    <row r="47" spans="3:7" ht="22.5" customHeight="1" x14ac:dyDescent="0.15"/>
    <row r="48" spans="3:7" ht="22.5" customHeight="1" x14ac:dyDescent="0.15"/>
    <row r="49" ht="22.5" customHeight="1" x14ac:dyDescent="0.15"/>
    <row r="50" ht="22.5" customHeight="1" x14ac:dyDescent="0.15"/>
    <row r="51" ht="22.5" customHeight="1" x14ac:dyDescent="0.15"/>
  </sheetData>
  <mergeCells count="4">
    <mergeCell ref="B30:D30"/>
    <mergeCell ref="B31:B32"/>
    <mergeCell ref="L30:N30"/>
    <mergeCell ref="L31:L32"/>
  </mergeCells>
  <phoneticPr fontId="7"/>
  <conditionalFormatting sqref="Y28:AD28 C31:C32 F28:J28">
    <cfRule type="cellIs" dxfId="22" priority="2" stopIfTrue="1" operator="equal">
      <formula>"."</formula>
    </cfRule>
  </conditionalFormatting>
  <conditionalFormatting sqref="M31:M32">
    <cfRule type="cellIs" dxfId="21"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R48"/>
  <sheetViews>
    <sheetView topLeftCell="A38" zoomScaleNormal="100" workbookViewId="0">
      <selection activeCell="B34" sqref="B34:B35"/>
    </sheetView>
  </sheetViews>
  <sheetFormatPr defaultColWidth="5.25" defaultRowHeight="13.5" x14ac:dyDescent="0.15"/>
  <cols>
    <col min="1" max="2" width="7" customWidth="1"/>
    <col min="3" max="3" width="25.625" customWidth="1"/>
    <col min="4" max="4" width="4.625" customWidth="1"/>
    <col min="5" max="5" width="5.375" customWidth="1"/>
    <col min="6" max="10" width="6.75" customWidth="1"/>
    <col min="11" max="11" width="3.375" customWidth="1"/>
    <col min="12" max="12" width="7" customWidth="1"/>
    <col min="13" max="13" width="25.625" customWidth="1"/>
    <col min="14" max="14" width="4.625" customWidth="1"/>
    <col min="15" max="15" width="5.375" customWidth="1"/>
    <col min="16" max="24" width="5.25" customWidth="1"/>
    <col min="25" max="31" width="5.375" customWidth="1"/>
    <col min="32" max="122" width="5.25" customWidth="1"/>
  </cols>
  <sheetData>
    <row r="1" spans="2:122" s="1" customFormat="1" ht="21.75" customHeight="1" x14ac:dyDescent="0.15">
      <c r="B1" s="15"/>
      <c r="C1" s="16"/>
      <c r="D1" s="2"/>
      <c r="E1" s="13"/>
      <c r="F1" s="4"/>
      <c r="G1" s="4"/>
      <c r="H1" s="4"/>
      <c r="I1" s="4"/>
      <c r="J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row>
    <row r="2" spans="2:122" s="1" customFormat="1" ht="15" customHeight="1" x14ac:dyDescent="0.15">
      <c r="B2" s="15"/>
      <c r="C2" s="16"/>
      <c r="D2" s="2"/>
      <c r="E2" s="13"/>
      <c r="F2" s="4"/>
      <c r="G2" s="4"/>
      <c r="H2" s="4"/>
      <c r="I2" s="4"/>
      <c r="J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row>
    <row r="3" spans="2:122" s="1" customFormat="1" ht="15" customHeight="1" x14ac:dyDescent="0.15">
      <c r="B3" s="15"/>
      <c r="C3" s="16"/>
      <c r="D3" s="2"/>
      <c r="E3" s="13"/>
      <c r="F3" s="4"/>
      <c r="G3" s="4"/>
      <c r="H3" s="4"/>
      <c r="I3" s="4"/>
      <c r="J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row>
    <row r="4" spans="2:122" s="1" customFormat="1" ht="15" customHeight="1" x14ac:dyDescent="0.15">
      <c r="B4" s="15"/>
      <c r="C4" s="16"/>
      <c r="D4" s="2"/>
      <c r="E4" s="13"/>
      <c r="F4" s="4"/>
      <c r="G4" s="4"/>
      <c r="H4" s="4"/>
      <c r="I4" s="4"/>
      <c r="J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row>
    <row r="5" spans="2:122" s="1" customFormat="1" ht="15" customHeight="1" x14ac:dyDescent="0.15">
      <c r="B5" s="15"/>
      <c r="C5" s="16"/>
      <c r="D5" s="2"/>
      <c r="E5" s="13"/>
      <c r="F5" s="4"/>
      <c r="G5" s="4"/>
      <c r="H5" s="4"/>
      <c r="I5" s="4"/>
      <c r="J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row>
    <row r="6" spans="2:122" s="1" customFormat="1" ht="15" customHeight="1" x14ac:dyDescent="0.15">
      <c r="B6" s="15"/>
      <c r="C6" s="16"/>
      <c r="D6" s="2"/>
      <c r="E6" s="13"/>
      <c r="F6" s="4"/>
      <c r="G6" s="4"/>
      <c r="H6" s="4"/>
      <c r="I6" s="4"/>
      <c r="J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row>
    <row r="7" spans="2:122" s="1" customFormat="1" ht="15" customHeight="1" x14ac:dyDescent="0.15">
      <c r="B7" s="15"/>
      <c r="C7" s="16"/>
      <c r="D7" s="2"/>
      <c r="E7" s="13"/>
      <c r="F7" s="4"/>
      <c r="G7" s="4"/>
      <c r="H7" s="4"/>
      <c r="I7" s="4"/>
      <c r="J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row>
    <row r="8" spans="2:122" s="1" customFormat="1" ht="15" hidden="1" customHeight="1" x14ac:dyDescent="0.15">
      <c r="B8" s="15"/>
      <c r="C8" s="16"/>
      <c r="D8" s="2"/>
      <c r="E8" s="13"/>
      <c r="F8" s="4"/>
      <c r="G8" s="4"/>
      <c r="H8" s="4"/>
      <c r="I8" s="4"/>
      <c r="J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row>
    <row r="9" spans="2:122" s="1" customFormat="1" ht="15" hidden="1" customHeight="1" x14ac:dyDescent="0.15">
      <c r="B9" s="15"/>
      <c r="C9" s="16"/>
      <c r="D9" s="2"/>
      <c r="E9" s="13"/>
      <c r="F9" s="4"/>
      <c r="G9" s="4"/>
      <c r="H9" s="4"/>
      <c r="I9" s="4"/>
      <c r="J9" s="4"/>
      <c r="K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row>
    <row r="10" spans="2:122" s="1" customFormat="1" ht="15" hidden="1" customHeight="1" x14ac:dyDescent="0.15">
      <c r="B10" s="15"/>
      <c r="C10" s="16"/>
      <c r="D10" s="5"/>
      <c r="E10" s="12"/>
      <c r="F10" s="4"/>
      <c r="G10" s="4"/>
      <c r="H10" s="4"/>
      <c r="I10" s="4"/>
      <c r="J10" s="4"/>
      <c r="K10" s="3"/>
      <c r="O10" s="4"/>
      <c r="P10" s="4"/>
      <c r="Q10" s="4"/>
      <c r="R10" s="4"/>
      <c r="S10" s="4"/>
      <c r="T10" s="4"/>
      <c r="U10" s="4"/>
      <c r="V10" s="4"/>
      <c r="W10" s="4"/>
      <c r="X10" s="3"/>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row>
    <row r="11" spans="2:122" s="1" customFormat="1" ht="15" hidden="1" customHeight="1" x14ac:dyDescent="0.15">
      <c r="B11" s="15"/>
      <c r="C11" s="16"/>
      <c r="D11" s="5"/>
      <c r="E11" s="12"/>
      <c r="F11" s="4"/>
      <c r="G11" s="4"/>
      <c r="H11" s="4"/>
      <c r="I11" s="4"/>
      <c r="J11" s="4"/>
      <c r="K11" s="6"/>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row>
    <row r="12" spans="2:122" s="1" customFormat="1" ht="15" hidden="1" customHeight="1" x14ac:dyDescent="0.15">
      <c r="B12" s="15"/>
      <c r="C12" s="16"/>
      <c r="D12" s="5"/>
      <c r="E12" s="12"/>
      <c r="F12" s="4"/>
      <c r="G12" s="4"/>
      <c r="H12" s="4"/>
      <c r="I12" s="4"/>
      <c r="J12" s="4"/>
      <c r="K12" s="6"/>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row>
    <row r="13" spans="2:122" s="1" customFormat="1" ht="15" hidden="1" customHeight="1" x14ac:dyDescent="0.15">
      <c r="B13" s="15"/>
      <c r="C13" s="16"/>
      <c r="D13" s="5"/>
      <c r="E13" s="12"/>
      <c r="F13" s="4"/>
      <c r="G13" s="4"/>
      <c r="H13" s="4"/>
      <c r="I13" s="4"/>
      <c r="J13" s="4"/>
      <c r="K13" s="6"/>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row>
    <row r="14" spans="2:122" s="1" customFormat="1" ht="15" customHeight="1" x14ac:dyDescent="0.15">
      <c r="B14" s="15"/>
      <c r="C14" s="16"/>
      <c r="D14" s="5"/>
      <c r="E14" s="12"/>
      <c r="F14" s="4"/>
      <c r="G14" s="4"/>
      <c r="H14" s="4"/>
      <c r="I14" s="4"/>
      <c r="J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row>
    <row r="15" spans="2:122" s="1" customFormat="1" ht="15" customHeight="1" x14ac:dyDescent="0.15">
      <c r="B15" s="15"/>
      <c r="C15" s="16"/>
      <c r="D15" s="5"/>
      <c r="E15" s="12"/>
      <c r="F15" s="4"/>
      <c r="G15" s="4"/>
      <c r="H15" s="4"/>
      <c r="I15" s="4"/>
      <c r="J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row>
    <row r="16" spans="2:122" s="1" customFormat="1" ht="15" customHeight="1" x14ac:dyDescent="0.15">
      <c r="B16" s="15"/>
      <c r="C16" s="16"/>
      <c r="D16" s="5"/>
      <c r="E16" s="12"/>
      <c r="F16" s="4"/>
      <c r="G16" s="4"/>
      <c r="H16" s="4"/>
      <c r="I16" s="4"/>
      <c r="J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row>
    <row r="17" spans="2:122" s="1" customFormat="1" ht="15" customHeight="1" x14ac:dyDescent="0.15">
      <c r="B17" s="15"/>
      <c r="C17" s="16"/>
      <c r="D17" s="5"/>
      <c r="E17" s="12"/>
      <c r="F17" s="4"/>
      <c r="G17" s="4"/>
      <c r="H17" s="4"/>
      <c r="I17" s="4"/>
      <c r="J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row>
    <row r="18" spans="2:122" s="1" customFormat="1" ht="15" customHeight="1" x14ac:dyDescent="0.15">
      <c r="B18" s="15"/>
      <c r="C18" s="16"/>
      <c r="D18" s="5"/>
      <c r="E18" s="12"/>
      <c r="F18" s="4"/>
      <c r="G18" s="4"/>
      <c r="H18" s="4"/>
      <c r="I18" s="4"/>
      <c r="J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row>
    <row r="19" spans="2:122" s="1" customFormat="1" ht="15" customHeight="1" x14ac:dyDescent="0.15">
      <c r="B19" s="15"/>
      <c r="C19" s="16"/>
      <c r="D19" s="5"/>
      <c r="E19" s="12"/>
      <c r="F19" s="4"/>
      <c r="G19" s="4"/>
      <c r="H19" s="4"/>
      <c r="I19" s="4"/>
      <c r="J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row>
    <row r="20" spans="2:122" s="1" customFormat="1" ht="15" customHeight="1" x14ac:dyDescent="0.15">
      <c r="B20" s="15"/>
      <c r="C20" s="16"/>
      <c r="D20" s="5"/>
      <c r="E20" s="12"/>
      <c r="F20" s="4"/>
      <c r="G20" s="4"/>
      <c r="H20" s="4"/>
      <c r="I20" s="4"/>
      <c r="J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row>
    <row r="21" spans="2:122" s="1" customFormat="1" ht="15" customHeight="1" x14ac:dyDescent="0.15">
      <c r="B21" s="15"/>
      <c r="C21" s="16"/>
      <c r="D21" s="5"/>
      <c r="E21" s="12"/>
      <c r="F21" s="4"/>
      <c r="G21" s="4"/>
      <c r="H21" s="4"/>
      <c r="I21" s="4"/>
      <c r="J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row>
    <row r="22" spans="2:122" s="1" customFormat="1" ht="15" customHeight="1" x14ac:dyDescent="0.15">
      <c r="B22" s="15"/>
      <c r="C22" s="16"/>
      <c r="D22" s="5"/>
      <c r="E22" s="12"/>
      <c r="F22" s="4"/>
      <c r="G22" s="4"/>
      <c r="H22" s="4"/>
      <c r="I22" s="4"/>
      <c r="J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row>
    <row r="23" spans="2:122" s="1" customFormat="1" ht="15" customHeight="1" x14ac:dyDescent="0.15">
      <c r="B23" s="15"/>
      <c r="C23" s="16"/>
      <c r="D23" s="5"/>
      <c r="E23" s="12"/>
      <c r="F23" s="4"/>
      <c r="G23" s="4"/>
      <c r="H23" s="4"/>
      <c r="I23" s="4"/>
      <c r="J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row>
    <row r="24" spans="2:122" s="1" customFormat="1" ht="15" customHeight="1" x14ac:dyDescent="0.15">
      <c r="B24" s="15"/>
      <c r="C24" s="16"/>
      <c r="D24" s="5"/>
      <c r="E24" s="12"/>
      <c r="F24" s="4"/>
      <c r="G24" s="4"/>
      <c r="H24" s="4"/>
      <c r="I24" s="4"/>
      <c r="J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row>
    <row r="25" spans="2:122" s="1" customFormat="1" ht="15" customHeight="1" x14ac:dyDescent="0.15">
      <c r="B25" s="15"/>
      <c r="C25" s="16"/>
      <c r="D25" s="5"/>
      <c r="E25" s="12"/>
      <c r="F25" s="4"/>
      <c r="G25" s="4"/>
      <c r="H25" s="4"/>
      <c r="I25" s="4"/>
      <c r="J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row>
    <row r="26" spans="2:122" s="1" customFormat="1" ht="15" customHeight="1" x14ac:dyDescent="0.15">
      <c r="B26" s="15"/>
      <c r="C26" s="16"/>
      <c r="D26" s="5"/>
      <c r="E26" s="12"/>
      <c r="F26" s="4"/>
      <c r="G26" s="4"/>
      <c r="H26" s="4"/>
      <c r="I26" s="4"/>
      <c r="J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row>
    <row r="27" spans="2:122" s="1" customFormat="1" ht="15" customHeight="1" x14ac:dyDescent="0.15">
      <c r="B27" s="201"/>
      <c r="C27" s="202"/>
      <c r="D27" s="5"/>
      <c r="E27" s="34"/>
      <c r="F27" s="10"/>
      <c r="G27" s="10"/>
      <c r="H27" s="10"/>
      <c r="I27" s="4"/>
      <c r="J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row>
    <row r="28" spans="2:122" s="4" customFormat="1" ht="129.94999999999999" customHeight="1" x14ac:dyDescent="0.15">
      <c r="B28" s="406" t="s">
        <v>307</v>
      </c>
      <c r="C28" s="407"/>
      <c r="D28" s="407"/>
      <c r="E28" s="21"/>
      <c r="F28" s="22" t="s">
        <v>192</v>
      </c>
      <c r="G28" s="23" t="s">
        <v>193</v>
      </c>
      <c r="H28" s="24" t="s">
        <v>194</v>
      </c>
      <c r="I28" s="17"/>
      <c r="J28" s="17"/>
      <c r="K28" s="1"/>
      <c r="L28" s="9"/>
      <c r="M28" s="9"/>
      <c r="N28" s="9"/>
      <c r="Y28" s="17"/>
      <c r="Z28" s="17"/>
      <c r="AA28" s="17"/>
      <c r="AB28" s="17"/>
      <c r="AC28" s="17"/>
      <c r="AD28" s="17"/>
    </row>
    <row r="29" spans="2:122" s="3" customFormat="1" ht="20.100000000000001" customHeight="1" x14ac:dyDescent="0.15">
      <c r="B29" s="407"/>
      <c r="C29" s="407"/>
      <c r="D29" s="407"/>
      <c r="E29" s="11" t="s">
        <v>0</v>
      </c>
      <c r="F29" s="25"/>
      <c r="G29" s="26"/>
      <c r="H29" s="27"/>
      <c r="I29" s="18"/>
      <c r="J29" s="18"/>
      <c r="K29" s="1"/>
      <c r="O29" s="113" t="s">
        <v>0</v>
      </c>
      <c r="W29" s="12"/>
      <c r="X29" s="4"/>
      <c r="Y29" s="14" t="s">
        <v>279</v>
      </c>
      <c r="Z29" s="18"/>
      <c r="AA29" s="18"/>
      <c r="AB29" s="18"/>
      <c r="AC29" s="18"/>
      <c r="AD29" s="18"/>
    </row>
    <row r="30" spans="2:122" s="1" customFormat="1" ht="22.5" customHeight="1" x14ac:dyDescent="0.15">
      <c r="B30" s="408" t="s">
        <v>2</v>
      </c>
      <c r="C30" s="409"/>
      <c r="D30" s="409"/>
      <c r="E30" s="38">
        <v>189</v>
      </c>
      <c r="F30" s="35">
        <v>53.439153439153444</v>
      </c>
      <c r="G30" s="32">
        <v>16.402116402116402</v>
      </c>
      <c r="H30" s="33">
        <v>30.158730158730158</v>
      </c>
      <c r="I30" s="4"/>
      <c r="J30" s="4"/>
      <c r="L30" s="408" t="s">
        <v>324</v>
      </c>
      <c r="M30" s="409"/>
      <c r="N30" s="275"/>
      <c r="O30" s="38">
        <f t="shared" ref="O30:O35" si="0">IF(LEN(E30)=0,"",E30)</f>
        <v>189</v>
      </c>
      <c r="P30" s="207"/>
      <c r="Q30" s="122"/>
      <c r="R30" s="122"/>
      <c r="S30" s="122"/>
      <c r="T30" s="122"/>
      <c r="U30" s="122"/>
      <c r="V30" s="122"/>
      <c r="W30" s="122"/>
      <c r="X30" s="122"/>
      <c r="Y30" s="208"/>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row>
    <row r="31" spans="2:122" s="1" customFormat="1" ht="22.5" customHeight="1" x14ac:dyDescent="0.15">
      <c r="B31" s="388" t="s">
        <v>376</v>
      </c>
      <c r="C31" s="42" t="s">
        <v>308</v>
      </c>
      <c r="D31" s="209"/>
      <c r="E31" s="39">
        <v>56</v>
      </c>
      <c r="F31" s="276">
        <v>67.857142857142861</v>
      </c>
      <c r="G31" s="160">
        <v>14.285714285714285</v>
      </c>
      <c r="H31" s="270">
        <v>17.857142857142858</v>
      </c>
      <c r="I31" s="4"/>
      <c r="J31" s="4"/>
      <c r="L31" s="443" t="s">
        <v>325</v>
      </c>
      <c r="M31" s="42" t="s">
        <v>308</v>
      </c>
      <c r="N31" s="209"/>
      <c r="O31" s="39">
        <f t="shared" si="0"/>
        <v>56</v>
      </c>
      <c r="P31" s="210"/>
      <c r="Q31" s="4"/>
      <c r="R31" s="4"/>
      <c r="S31" s="4"/>
      <c r="T31" s="4"/>
      <c r="U31" s="4"/>
      <c r="V31" s="4"/>
      <c r="W31" s="4"/>
      <c r="X31" s="4"/>
      <c r="Y31" s="211"/>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row>
    <row r="32" spans="2:122" s="1" customFormat="1" ht="22.5" customHeight="1" x14ac:dyDescent="0.15">
      <c r="B32" s="389"/>
      <c r="C32" s="41" t="s">
        <v>309</v>
      </c>
      <c r="D32" s="212"/>
      <c r="E32" s="39">
        <v>133</v>
      </c>
      <c r="F32" s="98">
        <v>47.368421052631575</v>
      </c>
      <c r="G32" s="160">
        <v>17.293233082706767</v>
      </c>
      <c r="H32" s="267">
        <v>35.338345864661655</v>
      </c>
      <c r="I32" s="4"/>
      <c r="J32" s="4"/>
      <c r="L32" s="444"/>
      <c r="M32" s="41" t="s">
        <v>309</v>
      </c>
      <c r="N32" s="212"/>
      <c r="O32" s="39">
        <f t="shared" si="0"/>
        <v>133</v>
      </c>
      <c r="P32" s="213"/>
      <c r="Q32" s="118"/>
      <c r="R32" s="118"/>
      <c r="S32" s="118"/>
      <c r="T32" s="118"/>
      <c r="U32" s="118"/>
      <c r="V32" s="118"/>
      <c r="W32" s="118"/>
      <c r="X32" s="118"/>
      <c r="Y32" s="21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row>
    <row r="33" spans="2:122" s="1" customFormat="1" ht="22.5" customHeight="1" x14ac:dyDescent="0.15">
      <c r="B33" s="408" t="s">
        <v>2</v>
      </c>
      <c r="C33" s="409"/>
      <c r="D33" s="409"/>
      <c r="E33" s="38">
        <v>202</v>
      </c>
      <c r="F33" s="35">
        <v>56.435643564356432</v>
      </c>
      <c r="G33" s="32">
        <v>16.831683168316832</v>
      </c>
      <c r="H33" s="33">
        <v>26.732673267326735</v>
      </c>
      <c r="I33" s="4"/>
      <c r="J33" s="4"/>
      <c r="L33" s="408" t="s">
        <v>326</v>
      </c>
      <c r="M33" s="409"/>
      <c r="N33" s="275"/>
      <c r="O33" s="38">
        <f t="shared" si="0"/>
        <v>202</v>
      </c>
      <c r="P33" s="207"/>
      <c r="Q33" s="122"/>
      <c r="R33" s="122"/>
      <c r="S33" s="122"/>
      <c r="T33" s="122"/>
      <c r="U33" s="122"/>
      <c r="V33" s="122"/>
      <c r="W33" s="122"/>
      <c r="X33" s="122"/>
      <c r="Y33" s="208"/>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row>
    <row r="34" spans="2:122" s="1" customFormat="1" ht="22.5" customHeight="1" x14ac:dyDescent="0.15">
      <c r="B34" s="388" t="s">
        <v>380</v>
      </c>
      <c r="C34" s="42" t="s">
        <v>308</v>
      </c>
      <c r="D34" s="215"/>
      <c r="E34" s="39">
        <v>91</v>
      </c>
      <c r="F34" s="277">
        <v>63.73626373626373</v>
      </c>
      <c r="G34" s="160">
        <v>14.285714285714285</v>
      </c>
      <c r="H34" s="161">
        <v>21.978021978021978</v>
      </c>
      <c r="I34" s="4"/>
      <c r="J34" s="4"/>
      <c r="L34" s="443" t="s">
        <v>325</v>
      </c>
      <c r="M34" s="42" t="s">
        <v>308</v>
      </c>
      <c r="N34" s="215"/>
      <c r="O34" s="39">
        <f t="shared" si="0"/>
        <v>91</v>
      </c>
      <c r="P34" s="210"/>
      <c r="Q34" s="4"/>
      <c r="R34" s="4"/>
      <c r="S34" s="4"/>
      <c r="T34" s="4"/>
      <c r="U34" s="4"/>
      <c r="V34" s="4"/>
      <c r="W34" s="4"/>
      <c r="X34" s="4"/>
      <c r="Y34" s="211"/>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row>
    <row r="35" spans="2:122" s="1" customFormat="1" ht="22.5" customHeight="1" x14ac:dyDescent="0.15">
      <c r="B35" s="389"/>
      <c r="C35" s="41" t="s">
        <v>309</v>
      </c>
      <c r="D35" s="216"/>
      <c r="E35" s="40">
        <v>111</v>
      </c>
      <c r="F35" s="278">
        <v>50.450450450450447</v>
      </c>
      <c r="G35" s="162">
        <v>18.918918918918919</v>
      </c>
      <c r="H35" s="163">
        <v>30.630630630630627</v>
      </c>
      <c r="I35" s="4"/>
      <c r="J35" s="4"/>
      <c r="L35" s="444"/>
      <c r="M35" s="41" t="s">
        <v>309</v>
      </c>
      <c r="N35" s="216"/>
      <c r="O35" s="40">
        <f t="shared" si="0"/>
        <v>111</v>
      </c>
      <c r="P35" s="213"/>
      <c r="Q35" s="118"/>
      <c r="R35" s="118"/>
      <c r="S35" s="118"/>
      <c r="T35" s="118"/>
      <c r="U35" s="118"/>
      <c r="V35" s="118"/>
      <c r="W35" s="118"/>
      <c r="X35" s="118"/>
      <c r="Y35" s="21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row>
    <row r="36" spans="2:122" ht="22.5" customHeight="1" x14ac:dyDescent="0.15"/>
    <row r="37" spans="2:122" ht="22.5" customHeight="1" x14ac:dyDescent="0.15">
      <c r="N37" s="130" t="str">
        <f>F28</f>
        <v>現在と同じ分野</v>
      </c>
      <c r="O37" s="130" t="str">
        <f t="shared" ref="O37:P37" si="1">G28</f>
        <v>現在と違う分野</v>
      </c>
      <c r="P37" s="130" t="str">
        <f t="shared" si="1"/>
        <v>どちらでもよい</v>
      </c>
      <c r="Q37" t="s">
        <v>327</v>
      </c>
    </row>
    <row r="38" spans="2:122" ht="22.5" customHeight="1" x14ac:dyDescent="0.15">
      <c r="M38" s="269" t="str">
        <f>"男性総合職 全体(n=" &amp; O30 &amp; ")"</f>
        <v>男性総合職 全体(n=189)</v>
      </c>
      <c r="N38" s="131">
        <f>F30</f>
        <v>53.439153439153444</v>
      </c>
      <c r="O38" s="131">
        <f t="shared" ref="O38:P40" si="2">G30</f>
        <v>16.402116402116402</v>
      </c>
      <c r="P38" s="131">
        <f t="shared" si="2"/>
        <v>30.158730158730158</v>
      </c>
      <c r="Q38" s="131">
        <f>SUM(N38:P38)</f>
        <v>100</v>
      </c>
    </row>
    <row r="39" spans="2:122" ht="22.5" customHeight="1" x14ac:dyDescent="0.15">
      <c r="M39" s="269" t="str">
        <f>"モチベーション高い・同程度(n=" &amp; O31 &amp; ")"</f>
        <v>モチベーション高い・同程度(n=56)</v>
      </c>
      <c r="N39" s="131">
        <f t="shared" ref="N39:N40" si="3">F31</f>
        <v>67.857142857142861</v>
      </c>
      <c r="O39" s="131">
        <f t="shared" si="2"/>
        <v>14.285714285714285</v>
      </c>
      <c r="P39" s="131">
        <f t="shared" si="2"/>
        <v>17.857142857142858</v>
      </c>
      <c r="Q39" s="131">
        <f>SUM(N39:P39)</f>
        <v>100</v>
      </c>
    </row>
    <row r="40" spans="2:122" ht="22.5" customHeight="1" x14ac:dyDescent="0.15">
      <c r="M40" s="269" t="str">
        <f>"低い(n=" &amp; O32 &amp; ")"</f>
        <v>低い(n=133)</v>
      </c>
      <c r="N40" s="131">
        <f t="shared" si="3"/>
        <v>47.368421052631575</v>
      </c>
      <c r="O40" s="131">
        <f t="shared" si="2"/>
        <v>17.293233082706767</v>
      </c>
      <c r="P40" s="131">
        <f t="shared" si="2"/>
        <v>35.338345864661655</v>
      </c>
      <c r="Q40" s="131">
        <f t="shared" ref="Q40" si="4">SUM(N40:P40)</f>
        <v>100</v>
      </c>
    </row>
    <row r="41" spans="2:122" ht="22.5" customHeight="1" x14ac:dyDescent="0.15"/>
    <row r="42" spans="2:122" ht="22.5" customHeight="1" x14ac:dyDescent="0.15">
      <c r="M42" s="269" t="str">
        <f>"女性総合職 全体(n=" &amp; O33 &amp; ")"</f>
        <v>女性総合職 全体(n=202)</v>
      </c>
      <c r="N42" s="131">
        <f t="shared" ref="N42:P44" si="5">F33</f>
        <v>56.435643564356432</v>
      </c>
      <c r="O42" s="131">
        <f t="shared" si="5"/>
        <v>16.831683168316832</v>
      </c>
      <c r="P42" s="131">
        <f t="shared" si="5"/>
        <v>26.732673267326735</v>
      </c>
      <c r="Q42" s="131">
        <f>SUM(N42:P42)</f>
        <v>100</v>
      </c>
    </row>
    <row r="43" spans="2:122" ht="22.5" customHeight="1" x14ac:dyDescent="0.15">
      <c r="M43" s="269" t="str">
        <f>"モチベーション高い・同程度(n=" &amp; O34 &amp; ")"</f>
        <v>モチベーション高い・同程度(n=91)</v>
      </c>
      <c r="N43" s="131">
        <f t="shared" si="5"/>
        <v>63.73626373626373</v>
      </c>
      <c r="O43" s="131">
        <f t="shared" si="5"/>
        <v>14.285714285714285</v>
      </c>
      <c r="P43" s="131">
        <f t="shared" si="5"/>
        <v>21.978021978021978</v>
      </c>
      <c r="Q43" s="131">
        <f>SUM(N43:P43)</f>
        <v>100</v>
      </c>
    </row>
    <row r="44" spans="2:122" ht="22.5" customHeight="1" x14ac:dyDescent="0.15">
      <c r="M44" s="269" t="str">
        <f>"低い(n=" &amp; O35 &amp; ")"</f>
        <v>低い(n=111)</v>
      </c>
      <c r="N44" s="131">
        <f t="shared" si="5"/>
        <v>50.450450450450447</v>
      </c>
      <c r="O44" s="131">
        <f t="shared" si="5"/>
        <v>18.918918918918919</v>
      </c>
      <c r="P44" s="131">
        <f t="shared" si="5"/>
        <v>30.630630630630627</v>
      </c>
      <c r="Q44" s="131">
        <f>SUM(N44:P44)</f>
        <v>100</v>
      </c>
    </row>
    <row r="45" spans="2:122" ht="22.5" customHeight="1" x14ac:dyDescent="0.15"/>
    <row r="46" spans="2:122" ht="22.5" customHeight="1" x14ac:dyDescent="0.15"/>
    <row r="47" spans="2:122" ht="22.5" customHeight="1" x14ac:dyDescent="0.15"/>
    <row r="48" spans="2:122" ht="22.5" customHeight="1" x14ac:dyDescent="0.15"/>
  </sheetData>
  <mergeCells count="9">
    <mergeCell ref="B34:B35"/>
    <mergeCell ref="L34:L35"/>
    <mergeCell ref="B28:D29"/>
    <mergeCell ref="B30:D30"/>
    <mergeCell ref="L30:M30"/>
    <mergeCell ref="B31:B32"/>
    <mergeCell ref="L31:L32"/>
    <mergeCell ref="B33:D33"/>
    <mergeCell ref="L33:M33"/>
  </mergeCells>
  <phoneticPr fontId="7"/>
  <conditionalFormatting sqref="Y28:AD28 F28:J28">
    <cfRule type="cellIs" dxfId="20"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AK37"/>
  <sheetViews>
    <sheetView showGridLines="0" topLeftCell="A30" zoomScale="80" workbookViewId="0">
      <selection activeCell="C32" sqref="C32"/>
    </sheetView>
  </sheetViews>
  <sheetFormatPr defaultColWidth="5.25" defaultRowHeight="13.5" x14ac:dyDescent="0.15"/>
  <cols>
    <col min="1" max="2" width="7" customWidth="1"/>
    <col min="3" max="3" width="25.625" customWidth="1"/>
    <col min="4" max="4" width="4.625" customWidth="1"/>
    <col min="5" max="5" width="5.375" customWidth="1"/>
    <col min="6" max="18" width="6.75" customWidth="1"/>
    <col min="19" max="20" width="5.25" customWidth="1"/>
    <col min="21" max="21" width="3.375" customWidth="1"/>
    <col min="22" max="22" width="7" customWidth="1"/>
    <col min="23" max="23" width="7.125" customWidth="1"/>
    <col min="24" max="24" width="5.25" customWidth="1"/>
  </cols>
  <sheetData>
    <row r="1" spans="2:22" s="1" customFormat="1" ht="21.75" customHeight="1" x14ac:dyDescent="0.15">
      <c r="B1" s="15"/>
      <c r="C1" s="16"/>
      <c r="D1" s="2"/>
      <c r="E1" s="13"/>
      <c r="F1" s="4"/>
      <c r="G1" s="4"/>
      <c r="H1" s="4"/>
      <c r="I1" s="4"/>
      <c r="J1" s="4"/>
      <c r="K1" s="4"/>
      <c r="L1" s="4"/>
      <c r="M1" s="4"/>
      <c r="N1" s="4"/>
      <c r="O1" s="4"/>
      <c r="P1" s="4"/>
      <c r="Q1" s="4"/>
      <c r="R1" s="4"/>
    </row>
    <row r="2" spans="2:22" s="1" customFormat="1" ht="15" customHeight="1" x14ac:dyDescent="0.15">
      <c r="B2" s="15"/>
      <c r="C2" s="16"/>
      <c r="D2" s="2"/>
      <c r="E2" s="13"/>
      <c r="F2" s="4"/>
      <c r="G2" s="4"/>
      <c r="H2" s="4"/>
      <c r="I2" s="4"/>
      <c r="J2" s="4"/>
      <c r="K2" s="4"/>
      <c r="L2" s="4"/>
      <c r="M2" s="4"/>
      <c r="N2" s="4"/>
      <c r="O2" s="4"/>
      <c r="P2" s="4"/>
      <c r="Q2" s="4"/>
      <c r="R2" s="4"/>
    </row>
    <row r="3" spans="2:22" s="1" customFormat="1" ht="15" customHeight="1" x14ac:dyDescent="0.15">
      <c r="B3" s="15"/>
      <c r="C3" s="16"/>
      <c r="D3" s="2"/>
      <c r="E3" s="13"/>
      <c r="F3" s="4"/>
      <c r="G3" s="4"/>
      <c r="H3" s="4"/>
      <c r="I3" s="4"/>
      <c r="J3" s="4"/>
      <c r="K3" s="4"/>
      <c r="L3" s="4"/>
      <c r="M3" s="4"/>
      <c r="N3" s="4"/>
      <c r="O3" s="4"/>
      <c r="P3" s="4"/>
      <c r="Q3" s="4"/>
      <c r="R3" s="4"/>
    </row>
    <row r="4" spans="2:22" s="1" customFormat="1" ht="15" customHeight="1" x14ac:dyDescent="0.15">
      <c r="B4" s="15"/>
      <c r="C4" s="16"/>
      <c r="D4" s="2"/>
      <c r="E4" s="13"/>
      <c r="F4" s="4"/>
      <c r="G4" s="4"/>
      <c r="H4" s="4"/>
      <c r="I4" s="4"/>
      <c r="J4" s="4"/>
      <c r="K4" s="4"/>
      <c r="L4" s="4"/>
      <c r="M4" s="4"/>
      <c r="N4" s="4"/>
      <c r="O4" s="4"/>
      <c r="P4" s="4"/>
      <c r="Q4" s="4"/>
      <c r="R4" s="4"/>
    </row>
    <row r="5" spans="2:22" s="1" customFormat="1" ht="15" customHeight="1" x14ac:dyDescent="0.15">
      <c r="B5" s="15"/>
      <c r="C5" s="16"/>
      <c r="D5" s="2"/>
      <c r="E5" s="13"/>
      <c r="F5" s="4"/>
      <c r="G5" s="4"/>
      <c r="H5" s="4"/>
      <c r="I5" s="4"/>
      <c r="J5" s="4"/>
      <c r="K5" s="4"/>
      <c r="L5" s="4"/>
      <c r="M5" s="4"/>
      <c r="N5" s="4"/>
      <c r="O5" s="4"/>
      <c r="P5" s="4"/>
      <c r="Q5" s="4"/>
      <c r="R5" s="4"/>
    </row>
    <row r="6" spans="2:22" s="1" customFormat="1" ht="15" customHeight="1" x14ac:dyDescent="0.15">
      <c r="B6" s="15"/>
      <c r="C6" s="16"/>
      <c r="D6" s="2"/>
      <c r="E6" s="13"/>
      <c r="F6" s="4"/>
      <c r="G6" s="4"/>
      <c r="H6" s="4"/>
      <c r="I6" s="4"/>
      <c r="J6" s="4"/>
      <c r="K6" s="4"/>
      <c r="L6" s="4"/>
      <c r="M6" s="4"/>
      <c r="N6" s="4"/>
      <c r="O6" s="4"/>
      <c r="P6" s="4"/>
      <c r="Q6" s="4"/>
      <c r="R6" s="4"/>
    </row>
    <row r="7" spans="2:22" s="1" customFormat="1" ht="15" customHeight="1" x14ac:dyDescent="0.15">
      <c r="B7" s="15"/>
      <c r="C7" s="16"/>
      <c r="D7" s="2"/>
      <c r="E7" s="13"/>
      <c r="F7" s="4"/>
      <c r="G7" s="4"/>
      <c r="H7" s="4"/>
      <c r="I7" s="4"/>
      <c r="J7" s="4"/>
      <c r="K7" s="4"/>
      <c r="L7" s="4"/>
      <c r="M7" s="4"/>
      <c r="N7" s="4"/>
      <c r="O7" s="4"/>
      <c r="P7" s="4"/>
      <c r="Q7" s="4"/>
      <c r="R7" s="4"/>
    </row>
    <row r="8" spans="2:22" s="1" customFormat="1" ht="15" hidden="1" customHeight="1" x14ac:dyDescent="0.15">
      <c r="B8" s="15"/>
      <c r="C8" s="16"/>
      <c r="D8" s="2"/>
      <c r="E8" s="13"/>
      <c r="F8" s="4"/>
      <c r="G8" s="4"/>
      <c r="H8" s="4"/>
      <c r="I8" s="4"/>
      <c r="J8" s="4"/>
      <c r="K8" s="4"/>
      <c r="L8" s="4"/>
      <c r="M8" s="4"/>
      <c r="N8" s="4"/>
      <c r="O8" s="4"/>
      <c r="P8" s="4"/>
      <c r="Q8" s="4"/>
      <c r="R8" s="4"/>
    </row>
    <row r="9" spans="2:22" s="1" customFormat="1" ht="15" hidden="1" customHeight="1" x14ac:dyDescent="0.15">
      <c r="B9" s="15"/>
      <c r="C9" s="16"/>
      <c r="D9" s="2"/>
      <c r="E9" s="13"/>
      <c r="F9" s="4"/>
      <c r="G9" s="4"/>
      <c r="H9" s="4"/>
      <c r="I9" s="4"/>
      <c r="J9" s="4"/>
      <c r="K9" s="4"/>
      <c r="L9" s="4"/>
      <c r="M9" s="4"/>
      <c r="N9" s="4"/>
      <c r="O9" s="4"/>
      <c r="P9" s="4"/>
      <c r="Q9" s="4"/>
      <c r="R9" s="4"/>
      <c r="U9" s="4"/>
      <c r="V9" s="4"/>
    </row>
    <row r="10" spans="2:22" s="1" customFormat="1" ht="15" hidden="1" customHeight="1" x14ac:dyDescent="0.15">
      <c r="B10" s="15"/>
      <c r="C10" s="16"/>
      <c r="D10" s="2"/>
      <c r="E10" s="13"/>
      <c r="F10" s="4"/>
      <c r="G10" s="4"/>
      <c r="H10" s="4"/>
      <c r="I10" s="4"/>
      <c r="J10" s="4"/>
      <c r="K10" s="4"/>
      <c r="L10" s="4"/>
      <c r="M10" s="4"/>
      <c r="N10" s="4"/>
      <c r="O10" s="4"/>
      <c r="P10" s="4"/>
      <c r="Q10" s="4"/>
      <c r="R10" s="4"/>
      <c r="U10" s="3"/>
      <c r="V10" s="3"/>
    </row>
    <row r="11" spans="2:22" s="1" customFormat="1" ht="15" hidden="1" customHeight="1" x14ac:dyDescent="0.15">
      <c r="B11" s="15"/>
      <c r="C11" s="16"/>
      <c r="D11" s="2"/>
      <c r="E11" s="13"/>
      <c r="F11" s="4"/>
      <c r="G11" s="4"/>
      <c r="H11" s="4"/>
      <c r="I11" s="4"/>
      <c r="J11" s="4"/>
      <c r="K11" s="4"/>
      <c r="L11" s="4"/>
      <c r="M11" s="4"/>
      <c r="N11" s="4"/>
      <c r="O11" s="4"/>
      <c r="P11" s="4"/>
      <c r="Q11" s="4"/>
      <c r="R11" s="4"/>
      <c r="U11" s="6"/>
    </row>
    <row r="12" spans="2:22" s="1" customFormat="1" ht="15" hidden="1" customHeight="1" x14ac:dyDescent="0.15">
      <c r="B12" s="15"/>
      <c r="C12" s="16"/>
      <c r="D12" s="2"/>
      <c r="E12" s="13"/>
      <c r="F12" s="4"/>
      <c r="G12" s="4"/>
      <c r="H12" s="4"/>
      <c r="I12" s="4"/>
      <c r="J12" s="4"/>
      <c r="K12" s="4"/>
      <c r="L12" s="4"/>
      <c r="M12" s="4"/>
      <c r="N12" s="4"/>
      <c r="O12" s="4"/>
      <c r="P12" s="4"/>
      <c r="Q12" s="4"/>
      <c r="R12" s="4"/>
      <c r="U12" s="6"/>
    </row>
    <row r="13" spans="2:22" s="1" customFormat="1" ht="15" hidden="1" customHeight="1" x14ac:dyDescent="0.15">
      <c r="B13" s="15"/>
      <c r="C13" s="16"/>
      <c r="D13" s="2"/>
      <c r="E13" s="13"/>
      <c r="F13" s="4"/>
      <c r="G13" s="4"/>
      <c r="H13" s="4"/>
      <c r="I13" s="4"/>
      <c r="J13" s="4"/>
      <c r="K13" s="4"/>
      <c r="L13" s="4"/>
      <c r="M13" s="4"/>
      <c r="N13" s="4"/>
      <c r="O13" s="4"/>
      <c r="P13" s="4"/>
      <c r="Q13" s="4"/>
      <c r="R13" s="4"/>
      <c r="U13" s="6"/>
    </row>
    <row r="14" spans="2:22" s="1" customFormat="1" ht="15" customHeight="1" x14ac:dyDescent="0.15">
      <c r="B14" s="15"/>
      <c r="C14" s="16"/>
      <c r="D14" s="2"/>
      <c r="E14" s="13"/>
      <c r="F14" s="4"/>
      <c r="G14" s="4"/>
      <c r="H14" s="4"/>
      <c r="I14" s="4"/>
      <c r="J14" s="4"/>
      <c r="K14" s="4"/>
      <c r="L14" s="4"/>
      <c r="M14" s="4"/>
      <c r="N14" s="4"/>
      <c r="O14" s="4"/>
      <c r="P14" s="4"/>
      <c r="Q14" s="4"/>
      <c r="R14" s="4"/>
    </row>
    <row r="15" spans="2:22" s="1" customFormat="1" ht="15" customHeight="1" x14ac:dyDescent="0.15">
      <c r="B15" s="15"/>
      <c r="C15" s="16"/>
      <c r="D15" s="2"/>
      <c r="E15" s="13"/>
      <c r="F15" s="4"/>
      <c r="G15" s="4"/>
      <c r="H15" s="4"/>
      <c r="I15" s="4"/>
      <c r="J15" s="4"/>
      <c r="K15" s="4"/>
      <c r="L15" s="4"/>
      <c r="M15" s="4"/>
      <c r="N15" s="4"/>
      <c r="O15" s="4"/>
      <c r="P15" s="4"/>
      <c r="Q15" s="4"/>
      <c r="R15" s="4"/>
    </row>
    <row r="16" spans="2:22" s="1" customFormat="1" ht="15" customHeight="1" x14ac:dyDescent="0.15">
      <c r="B16" s="15"/>
      <c r="C16" s="16"/>
      <c r="D16" s="2"/>
      <c r="E16" s="13"/>
      <c r="F16" s="4"/>
      <c r="G16" s="4"/>
      <c r="H16" s="4"/>
      <c r="I16" s="4"/>
      <c r="J16" s="4"/>
      <c r="K16" s="4"/>
      <c r="L16" s="4"/>
      <c r="M16" s="4"/>
      <c r="N16" s="4"/>
      <c r="O16" s="4"/>
      <c r="P16" s="4"/>
      <c r="Q16" s="4"/>
      <c r="R16" s="4"/>
    </row>
    <row r="17" spans="2:22" s="1" customFormat="1" ht="15" customHeight="1" x14ac:dyDescent="0.15">
      <c r="B17" s="15"/>
      <c r="C17" s="16"/>
      <c r="D17" s="2"/>
      <c r="E17" s="13"/>
      <c r="F17" s="4"/>
      <c r="G17" s="4"/>
      <c r="H17" s="4"/>
      <c r="I17" s="4"/>
      <c r="J17" s="4"/>
      <c r="K17" s="4"/>
      <c r="L17" s="4"/>
      <c r="M17" s="4"/>
      <c r="N17" s="4"/>
      <c r="O17" s="4"/>
      <c r="P17" s="4"/>
      <c r="Q17" s="4"/>
      <c r="R17" s="4"/>
    </row>
    <row r="18" spans="2:22" s="1" customFormat="1" ht="15" customHeight="1" x14ac:dyDescent="0.15">
      <c r="B18" s="15"/>
      <c r="C18" s="16"/>
      <c r="D18" s="2"/>
      <c r="E18" s="13"/>
      <c r="F18" s="4"/>
      <c r="G18" s="4"/>
      <c r="H18" s="4"/>
      <c r="I18" s="4"/>
      <c r="J18" s="4"/>
      <c r="K18" s="4"/>
      <c r="L18" s="4"/>
      <c r="M18" s="4"/>
      <c r="N18" s="4"/>
      <c r="O18" s="4"/>
      <c r="P18" s="4"/>
      <c r="Q18" s="4"/>
      <c r="R18" s="4"/>
    </row>
    <row r="19" spans="2:22" s="1" customFormat="1" ht="15" customHeight="1" x14ac:dyDescent="0.15">
      <c r="B19" s="15"/>
      <c r="C19" s="16"/>
      <c r="D19" s="2"/>
      <c r="E19" s="13"/>
      <c r="F19" s="4"/>
      <c r="G19" s="4"/>
      <c r="H19" s="4"/>
      <c r="I19" s="4"/>
      <c r="J19" s="4"/>
      <c r="K19" s="4"/>
      <c r="L19" s="4"/>
      <c r="M19" s="4"/>
      <c r="N19" s="4"/>
      <c r="O19" s="4"/>
      <c r="P19" s="4"/>
      <c r="Q19" s="4"/>
      <c r="R19" s="4"/>
    </row>
    <row r="20" spans="2:22" s="1" customFormat="1" ht="15" customHeight="1" x14ac:dyDescent="0.15">
      <c r="B20" s="15"/>
      <c r="C20" s="16"/>
      <c r="D20" s="2"/>
      <c r="E20" s="13"/>
      <c r="F20" s="4"/>
      <c r="G20" s="4"/>
      <c r="H20" s="4"/>
      <c r="I20" s="4"/>
      <c r="J20" s="4"/>
      <c r="K20" s="4"/>
      <c r="L20" s="4"/>
      <c r="M20" s="4"/>
      <c r="N20" s="4"/>
      <c r="O20" s="4"/>
      <c r="P20" s="4"/>
      <c r="Q20" s="4"/>
      <c r="R20" s="4"/>
    </row>
    <row r="21" spans="2:22" s="1" customFormat="1" ht="15" customHeight="1" x14ac:dyDescent="0.15">
      <c r="B21" s="15"/>
      <c r="C21" s="16"/>
      <c r="D21" s="2"/>
      <c r="E21" s="13"/>
      <c r="F21" s="4"/>
      <c r="G21" s="4"/>
      <c r="H21" s="4"/>
      <c r="I21" s="4"/>
      <c r="J21" s="4"/>
      <c r="K21" s="4"/>
      <c r="L21" s="4"/>
      <c r="M21" s="4"/>
      <c r="N21" s="4"/>
      <c r="O21" s="4"/>
      <c r="P21" s="4"/>
      <c r="Q21" s="4"/>
      <c r="R21" s="4"/>
    </row>
    <row r="22" spans="2:22" s="1" customFormat="1" ht="15" customHeight="1" x14ac:dyDescent="0.15">
      <c r="B22" s="15"/>
      <c r="C22" s="16"/>
      <c r="D22" s="2"/>
      <c r="E22" s="13"/>
      <c r="F22" s="4"/>
      <c r="G22" s="4"/>
      <c r="H22" s="4"/>
      <c r="I22" s="4"/>
      <c r="J22" s="4"/>
      <c r="K22" s="4"/>
      <c r="L22" s="4"/>
      <c r="M22" s="4"/>
      <c r="N22" s="4"/>
      <c r="O22" s="4"/>
      <c r="P22" s="4"/>
      <c r="Q22" s="4"/>
      <c r="R22" s="4"/>
    </row>
    <row r="23" spans="2:22" s="1" customFormat="1" ht="15" customHeight="1" x14ac:dyDescent="0.15">
      <c r="B23" s="15"/>
      <c r="C23" s="16"/>
      <c r="D23" s="2"/>
      <c r="E23" s="13"/>
      <c r="F23" s="4"/>
      <c r="G23" s="4"/>
      <c r="H23" s="4"/>
      <c r="I23" s="4"/>
      <c r="J23" s="4"/>
      <c r="K23" s="4"/>
      <c r="L23" s="4"/>
      <c r="M23" s="4"/>
      <c r="N23" s="4"/>
      <c r="O23" s="4"/>
      <c r="P23" s="4"/>
      <c r="Q23" s="4"/>
      <c r="R23" s="4"/>
    </row>
    <row r="24" spans="2:22" s="1" customFormat="1" ht="15" customHeight="1" x14ac:dyDescent="0.15">
      <c r="B24" s="15"/>
      <c r="C24" s="16"/>
      <c r="D24" s="2"/>
      <c r="E24" s="13"/>
      <c r="F24" s="4"/>
      <c r="G24" s="4"/>
      <c r="H24" s="4"/>
      <c r="I24" s="4"/>
      <c r="J24" s="4"/>
      <c r="K24" s="4"/>
      <c r="L24" s="4"/>
      <c r="M24" s="4"/>
      <c r="N24" s="4"/>
      <c r="O24" s="4"/>
      <c r="P24" s="4"/>
      <c r="Q24" s="4"/>
      <c r="R24" s="4"/>
    </row>
    <row r="25" spans="2:22" s="1" customFormat="1" ht="15" customHeight="1" x14ac:dyDescent="0.15">
      <c r="B25" s="15"/>
      <c r="C25" s="16"/>
      <c r="D25" s="2"/>
      <c r="E25" s="13"/>
      <c r="F25" s="4"/>
      <c r="G25" s="4"/>
      <c r="H25" s="4"/>
      <c r="I25" s="4"/>
      <c r="J25" s="4"/>
      <c r="K25" s="4"/>
      <c r="L25" s="4"/>
      <c r="M25" s="4"/>
      <c r="N25" s="4"/>
      <c r="O25" s="4"/>
      <c r="P25" s="4"/>
      <c r="Q25" s="4"/>
      <c r="R25" s="4"/>
    </row>
    <row r="26" spans="2:22" s="1" customFormat="1" ht="15" customHeight="1" x14ac:dyDescent="0.15">
      <c r="B26" s="15"/>
      <c r="C26" s="16"/>
      <c r="D26" s="2"/>
      <c r="E26" s="13"/>
      <c r="F26" s="4"/>
      <c r="G26" s="4"/>
      <c r="H26" s="4"/>
      <c r="I26" s="4"/>
      <c r="J26" s="4"/>
      <c r="K26" s="4"/>
      <c r="L26" s="4"/>
      <c r="M26" s="4"/>
      <c r="N26" s="4"/>
      <c r="O26" s="4"/>
      <c r="P26" s="4"/>
      <c r="Q26" s="4"/>
      <c r="R26" s="4"/>
    </row>
    <row r="27" spans="2:22" s="1" customFormat="1" ht="15" customHeight="1" x14ac:dyDescent="0.15">
      <c r="B27" s="20"/>
      <c r="C27" s="20"/>
      <c r="D27" s="45"/>
      <c r="E27" s="34"/>
      <c r="F27" s="10"/>
      <c r="G27" s="10"/>
      <c r="H27" s="10"/>
      <c r="I27" s="10"/>
      <c r="J27" s="10"/>
      <c r="K27" s="10"/>
      <c r="L27" s="10"/>
      <c r="M27" s="10"/>
      <c r="N27" s="10"/>
      <c r="O27" s="10"/>
      <c r="P27" s="10"/>
      <c r="Q27" s="10"/>
      <c r="R27" s="10"/>
    </row>
    <row r="28" spans="2:22" s="4" customFormat="1" ht="129.94999999999999" customHeight="1" x14ac:dyDescent="0.15">
      <c r="B28" s="20"/>
      <c r="C28" s="20"/>
      <c r="D28" s="45"/>
      <c r="E28" s="21"/>
      <c r="F28" s="22" t="s">
        <v>16</v>
      </c>
      <c r="G28" s="23" t="s">
        <v>17</v>
      </c>
      <c r="H28" s="23" t="s">
        <v>18</v>
      </c>
      <c r="I28" s="23" t="s">
        <v>19</v>
      </c>
      <c r="J28" s="23" t="s">
        <v>20</v>
      </c>
      <c r="K28" s="23" t="s">
        <v>21</v>
      </c>
      <c r="L28" s="23" t="s">
        <v>22</v>
      </c>
      <c r="M28" s="23" t="s">
        <v>23</v>
      </c>
      <c r="N28" s="23" t="s">
        <v>24</v>
      </c>
      <c r="O28" s="23" t="s">
        <v>25</v>
      </c>
      <c r="P28" s="23" t="s">
        <v>26</v>
      </c>
      <c r="Q28" s="23" t="s">
        <v>27</v>
      </c>
      <c r="R28" s="24" t="s">
        <v>28</v>
      </c>
      <c r="S28" s="17"/>
      <c r="T28" s="17"/>
      <c r="U28" s="1"/>
      <c r="V28" s="1"/>
    </row>
    <row r="29" spans="2:22" s="3" customFormat="1" ht="20.100000000000001" customHeight="1" x14ac:dyDescent="0.15">
      <c r="B29" s="20"/>
      <c r="C29" s="20"/>
      <c r="D29" s="45"/>
      <c r="E29" s="11" t="s">
        <v>0</v>
      </c>
      <c r="F29" s="25"/>
      <c r="G29" s="26"/>
      <c r="H29" s="26"/>
      <c r="I29" s="26"/>
      <c r="J29" s="26"/>
      <c r="K29" s="26"/>
      <c r="L29" s="26"/>
      <c r="M29" s="26"/>
      <c r="N29" s="26"/>
      <c r="O29" s="26"/>
      <c r="P29" s="26"/>
      <c r="Q29" s="26"/>
      <c r="R29" s="27"/>
      <c r="U29" s="1"/>
      <c r="V29" s="1"/>
    </row>
    <row r="30" spans="2:22" s="1" customFormat="1" ht="22.5" customHeight="1" x14ac:dyDescent="0.15">
      <c r="B30" s="386" t="s">
        <v>2</v>
      </c>
      <c r="C30" s="387"/>
      <c r="D30" s="387"/>
      <c r="E30" s="38">
        <v>495</v>
      </c>
      <c r="F30" s="35">
        <v>47.676767676767682</v>
      </c>
      <c r="G30" s="32">
        <v>8.0808080808080813</v>
      </c>
      <c r="H30" s="32">
        <v>20</v>
      </c>
      <c r="I30" s="32">
        <v>1.8181818181818181</v>
      </c>
      <c r="J30" s="32">
        <v>17.171717171717169</v>
      </c>
      <c r="K30" s="32">
        <v>2.2222222222222223</v>
      </c>
      <c r="L30" s="32">
        <v>8.6868686868686869</v>
      </c>
      <c r="M30" s="32">
        <v>5.6565656565656566</v>
      </c>
      <c r="N30" s="32">
        <v>10.1010101010101</v>
      </c>
      <c r="O30" s="32">
        <v>8.8888888888888893</v>
      </c>
      <c r="P30" s="32">
        <v>7.0707070707070701</v>
      </c>
      <c r="Q30" s="32">
        <v>26.464646464646464</v>
      </c>
      <c r="R30" s="33">
        <v>21.01010101010101</v>
      </c>
      <c r="S30" s="16"/>
      <c r="T30" s="16"/>
    </row>
    <row r="31" spans="2:22" s="1" customFormat="1" ht="22.5" customHeight="1" x14ac:dyDescent="0.15">
      <c r="B31" s="388" t="s">
        <v>3</v>
      </c>
      <c r="C31" s="42" t="s">
        <v>375</v>
      </c>
      <c r="D31" s="43"/>
      <c r="E31" s="39">
        <v>236</v>
      </c>
      <c r="F31" s="70">
        <v>59.745762711864401</v>
      </c>
      <c r="G31" s="28">
        <v>5.9322033898305087</v>
      </c>
      <c r="H31" s="56">
        <v>31.779661016949152</v>
      </c>
      <c r="I31" s="28">
        <v>2.5423728813559325</v>
      </c>
      <c r="J31" s="56">
        <v>30.508474576271187</v>
      </c>
      <c r="K31" s="88">
        <v>3.8135593220338984</v>
      </c>
      <c r="L31" s="59">
        <v>0</v>
      </c>
      <c r="M31" s="49">
        <v>2.1186440677966099</v>
      </c>
      <c r="N31" s="28">
        <v>8.898305084745763</v>
      </c>
      <c r="O31" s="49">
        <v>4.2372881355932197</v>
      </c>
      <c r="P31" s="28">
        <v>5.0847457627118651</v>
      </c>
      <c r="Q31" s="65">
        <v>21.610169491525426</v>
      </c>
      <c r="R31" s="89">
        <v>16.101694915254235</v>
      </c>
      <c r="S31" s="16"/>
      <c r="T31" s="16"/>
    </row>
    <row r="32" spans="2:22" s="1" customFormat="1" ht="22.5" customHeight="1" x14ac:dyDescent="0.15">
      <c r="B32" s="389"/>
      <c r="C32" s="41" t="s">
        <v>379</v>
      </c>
      <c r="D32" s="44"/>
      <c r="E32" s="40">
        <v>259</v>
      </c>
      <c r="F32" s="72">
        <v>36.679536679536682</v>
      </c>
      <c r="G32" s="30">
        <v>10.038610038610038</v>
      </c>
      <c r="H32" s="61">
        <v>9.2664092664092657</v>
      </c>
      <c r="I32" s="30">
        <v>1.1583011583011582</v>
      </c>
      <c r="J32" s="61">
        <v>5.019305019305019</v>
      </c>
      <c r="K32" s="86">
        <v>0.77220077220077221</v>
      </c>
      <c r="L32" s="54">
        <v>16.602316602316602</v>
      </c>
      <c r="M32" s="48">
        <v>8.8803088803088812</v>
      </c>
      <c r="N32" s="30">
        <v>11.196911196911197</v>
      </c>
      <c r="O32" s="48">
        <v>13.127413127413126</v>
      </c>
      <c r="P32" s="30">
        <v>8.8803088803088812</v>
      </c>
      <c r="Q32" s="58">
        <v>30.888030888030887</v>
      </c>
      <c r="R32" s="87">
        <v>25.482625482625483</v>
      </c>
      <c r="S32" s="16"/>
      <c r="T32" s="16"/>
    </row>
    <row r="35" spans="23:37" ht="156" x14ac:dyDescent="0.15">
      <c r="W35" s="398"/>
      <c r="X35" s="399"/>
      <c r="Y35" s="170" t="s">
        <v>16</v>
      </c>
      <c r="Z35" s="170" t="s">
        <v>17</v>
      </c>
      <c r="AA35" s="170" t="s">
        <v>18</v>
      </c>
      <c r="AB35" s="170" t="s">
        <v>19</v>
      </c>
      <c r="AC35" s="170" t="s">
        <v>20</v>
      </c>
      <c r="AD35" s="170" t="s">
        <v>21</v>
      </c>
      <c r="AE35" s="170" t="s">
        <v>22</v>
      </c>
      <c r="AF35" s="170" t="s">
        <v>23</v>
      </c>
      <c r="AG35" s="170" t="s">
        <v>24</v>
      </c>
      <c r="AH35" s="170" t="s">
        <v>25</v>
      </c>
      <c r="AI35" s="170" t="s">
        <v>26</v>
      </c>
      <c r="AJ35" s="170" t="s">
        <v>27</v>
      </c>
      <c r="AK35" s="170" t="s">
        <v>28</v>
      </c>
    </row>
    <row r="36" spans="23:37" ht="24" x14ac:dyDescent="0.15">
      <c r="W36" s="171" t="s">
        <v>259</v>
      </c>
      <c r="X36" s="172">
        <v>236</v>
      </c>
      <c r="Y36" s="173">
        <v>59.745762711864401</v>
      </c>
      <c r="Z36" s="173">
        <v>5.9322033898305087</v>
      </c>
      <c r="AA36" s="173">
        <v>31.779661016949152</v>
      </c>
      <c r="AB36" s="173">
        <v>2.5423728813559325</v>
      </c>
      <c r="AC36" s="173">
        <v>30.508474576271187</v>
      </c>
      <c r="AD36" s="173">
        <v>3.8135593220338984</v>
      </c>
      <c r="AE36" s="173">
        <v>0</v>
      </c>
      <c r="AF36" s="173">
        <v>2.1186440677966099</v>
      </c>
      <c r="AG36" s="173">
        <v>8.898305084745763</v>
      </c>
      <c r="AH36" s="173">
        <v>4.2372881355932197</v>
      </c>
      <c r="AI36" s="173">
        <v>5.0847457627118651</v>
      </c>
      <c r="AJ36" s="173">
        <v>21.610169491525426</v>
      </c>
      <c r="AK36" s="173">
        <v>16.101694915254235</v>
      </c>
    </row>
    <row r="37" spans="23:37" ht="24" x14ac:dyDescent="0.15">
      <c r="W37" s="171" t="s">
        <v>260</v>
      </c>
      <c r="X37" s="172">
        <v>259</v>
      </c>
      <c r="Y37" s="173">
        <v>36.679536679536682</v>
      </c>
      <c r="Z37" s="173">
        <v>10.038610038610038</v>
      </c>
      <c r="AA37" s="173">
        <v>9.2664092664092657</v>
      </c>
      <c r="AB37" s="173">
        <v>1.1583011583011582</v>
      </c>
      <c r="AC37" s="173">
        <v>5.019305019305019</v>
      </c>
      <c r="AD37" s="173">
        <v>0.77220077220077221</v>
      </c>
      <c r="AE37" s="173">
        <v>16.602316602316602</v>
      </c>
      <c r="AF37" s="173">
        <v>8.8803088803088812</v>
      </c>
      <c r="AG37" s="173">
        <v>11.196911196911197</v>
      </c>
      <c r="AH37" s="173">
        <v>13.127413127413126</v>
      </c>
      <c r="AI37" s="173">
        <v>8.8803088803088812</v>
      </c>
      <c r="AJ37" s="173">
        <v>30.888030888030887</v>
      </c>
      <c r="AK37" s="173">
        <v>25.482625482625483</v>
      </c>
    </row>
  </sheetData>
  <mergeCells count="3">
    <mergeCell ref="B30:D30"/>
    <mergeCell ref="B31:B32"/>
    <mergeCell ref="W35:X35"/>
  </mergeCells>
  <phoneticPr fontId="7"/>
  <conditionalFormatting sqref="C31:C32 F28:R28">
    <cfRule type="cellIs" dxfId="178" priority="4" stopIfTrue="1" operator="equal">
      <formula>"."</formula>
    </cfRule>
  </conditionalFormatting>
  <conditionalFormatting sqref="S28">
    <cfRule type="cellIs" dxfId="177" priority="3" stopIfTrue="1" operator="equal">
      <formula>"."</formula>
    </cfRule>
  </conditionalFormatting>
  <conditionalFormatting sqref="T28">
    <cfRule type="cellIs" dxfId="176" priority="2" stopIfTrue="1" operator="equal">
      <formula>"."</formula>
    </cfRule>
  </conditionalFormatting>
  <conditionalFormatting sqref="W36:W37 Y35:AK35">
    <cfRule type="cellIs" dxfId="175"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R51"/>
  <sheetViews>
    <sheetView topLeftCell="A29" zoomScaleNormal="100" workbookViewId="0">
      <selection activeCell="M32" sqref="M32"/>
    </sheetView>
  </sheetViews>
  <sheetFormatPr defaultColWidth="5.25" defaultRowHeight="13.5" x14ac:dyDescent="0.15"/>
  <cols>
    <col min="1" max="2" width="7" customWidth="1"/>
    <col min="3" max="3" width="25.625" customWidth="1"/>
    <col min="4" max="4" width="4.625" customWidth="1"/>
    <col min="5" max="5" width="5.375" customWidth="1"/>
    <col min="6" max="10" width="6.75" customWidth="1"/>
    <col min="11" max="11" width="3.375" customWidth="1"/>
    <col min="12" max="12" width="7" customWidth="1"/>
    <col min="13" max="13" width="25.625" customWidth="1"/>
    <col min="14" max="14" width="4.625" customWidth="1"/>
    <col min="15" max="15" width="5.375" customWidth="1"/>
    <col min="16" max="24" width="5.25" customWidth="1"/>
    <col min="25" max="31" width="5.375" customWidth="1"/>
    <col min="32" max="122" width="5.25" customWidth="1"/>
  </cols>
  <sheetData>
    <row r="1" spans="2:122" s="1" customFormat="1" ht="21.75" customHeight="1" x14ac:dyDescent="0.15">
      <c r="B1" s="15"/>
      <c r="C1" s="16"/>
      <c r="D1" s="2"/>
      <c r="E1" s="13"/>
      <c r="F1" s="4"/>
      <c r="G1" s="4"/>
      <c r="H1" s="4"/>
      <c r="I1" s="4"/>
      <c r="J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row>
    <row r="2" spans="2:122" s="1" customFormat="1" ht="15" customHeight="1" x14ac:dyDescent="0.15">
      <c r="B2" s="15"/>
      <c r="C2" s="16"/>
      <c r="D2" s="2"/>
      <c r="E2" s="13"/>
      <c r="F2" s="4"/>
      <c r="G2" s="4"/>
      <c r="H2" s="4"/>
      <c r="I2" s="4"/>
      <c r="J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row>
    <row r="3" spans="2:122" s="1" customFormat="1" ht="15" customHeight="1" x14ac:dyDescent="0.15">
      <c r="B3" s="15"/>
      <c r="C3" s="16"/>
      <c r="D3" s="2"/>
      <c r="E3" s="13"/>
      <c r="F3" s="4"/>
      <c r="G3" s="4"/>
      <c r="H3" s="4"/>
      <c r="I3" s="4"/>
      <c r="J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row>
    <row r="4" spans="2:122" s="1" customFormat="1" ht="15" customHeight="1" x14ac:dyDescent="0.15">
      <c r="B4" s="15"/>
      <c r="C4" s="16"/>
      <c r="D4" s="2"/>
      <c r="E4" s="13"/>
      <c r="F4" s="4"/>
      <c r="G4" s="4"/>
      <c r="H4" s="4"/>
      <c r="I4" s="4"/>
      <c r="J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row>
    <row r="5" spans="2:122" s="1" customFormat="1" ht="15" customHeight="1" x14ac:dyDescent="0.15">
      <c r="B5" s="15"/>
      <c r="C5" s="16"/>
      <c r="D5" s="2"/>
      <c r="E5" s="13"/>
      <c r="F5" s="4"/>
      <c r="G5" s="4"/>
      <c r="H5" s="4"/>
      <c r="I5" s="4"/>
      <c r="J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row>
    <row r="6" spans="2:122" s="1" customFormat="1" ht="15" customHeight="1" x14ac:dyDescent="0.15">
      <c r="B6" s="15"/>
      <c r="C6" s="16"/>
      <c r="D6" s="2"/>
      <c r="E6" s="13"/>
      <c r="F6" s="4"/>
      <c r="G6" s="4"/>
      <c r="H6" s="4"/>
      <c r="I6" s="4"/>
      <c r="J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row>
    <row r="7" spans="2:122" s="1" customFormat="1" ht="15" customHeight="1" x14ac:dyDescent="0.15">
      <c r="B7" s="15"/>
      <c r="C7" s="16"/>
      <c r="D7" s="2"/>
      <c r="E7" s="13"/>
      <c r="F7" s="4"/>
      <c r="G7" s="4"/>
      <c r="H7" s="4"/>
      <c r="I7" s="4"/>
      <c r="J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row>
    <row r="8" spans="2:122" s="1" customFormat="1" ht="15" hidden="1" customHeight="1" x14ac:dyDescent="0.15">
      <c r="B8" s="15"/>
      <c r="C8" s="16"/>
      <c r="D8" s="2"/>
      <c r="E8" s="13"/>
      <c r="F8" s="4"/>
      <c r="G8" s="4"/>
      <c r="H8" s="4"/>
      <c r="I8" s="4"/>
      <c r="J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row>
    <row r="9" spans="2:122" s="1" customFormat="1" ht="15" hidden="1" customHeight="1" x14ac:dyDescent="0.15">
      <c r="B9" s="15"/>
      <c r="C9" s="16"/>
      <c r="D9" s="2"/>
      <c r="E9" s="13"/>
      <c r="F9" s="4"/>
      <c r="G9" s="4"/>
      <c r="H9" s="4"/>
      <c r="I9" s="4"/>
      <c r="J9" s="4"/>
      <c r="K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row>
    <row r="10" spans="2:122" s="1" customFormat="1" ht="15" hidden="1" customHeight="1" x14ac:dyDescent="0.15">
      <c r="B10" s="15"/>
      <c r="C10" s="16"/>
      <c r="D10" s="5"/>
      <c r="E10" s="12"/>
      <c r="F10" s="4"/>
      <c r="G10" s="4"/>
      <c r="H10" s="4"/>
      <c r="I10" s="4"/>
      <c r="J10" s="4"/>
      <c r="K10" s="3"/>
      <c r="O10" s="4"/>
      <c r="P10" s="4"/>
      <c r="Q10" s="4"/>
      <c r="R10" s="4"/>
      <c r="S10" s="4"/>
      <c r="T10" s="4"/>
      <c r="U10" s="4"/>
      <c r="V10" s="4"/>
      <c r="W10" s="4"/>
      <c r="X10" s="3"/>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row>
    <row r="11" spans="2:122" s="1" customFormat="1" ht="15" hidden="1" customHeight="1" x14ac:dyDescent="0.15">
      <c r="B11" s="15"/>
      <c r="C11" s="16"/>
      <c r="D11" s="5"/>
      <c r="E11" s="12"/>
      <c r="F11" s="4"/>
      <c r="G11" s="4"/>
      <c r="H11" s="4"/>
      <c r="I11" s="4"/>
      <c r="J11" s="4"/>
      <c r="K11" s="6"/>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row>
    <row r="12" spans="2:122" s="1" customFormat="1" ht="15" hidden="1" customHeight="1" x14ac:dyDescent="0.15">
      <c r="B12" s="15"/>
      <c r="C12" s="16"/>
      <c r="D12" s="5"/>
      <c r="E12" s="12"/>
      <c r="F12" s="4"/>
      <c r="G12" s="4"/>
      <c r="H12" s="4"/>
      <c r="I12" s="4"/>
      <c r="J12" s="4"/>
      <c r="K12" s="6"/>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row>
    <row r="13" spans="2:122" s="1" customFormat="1" ht="15" hidden="1" customHeight="1" x14ac:dyDescent="0.15">
      <c r="B13" s="15"/>
      <c r="C13" s="16"/>
      <c r="D13" s="5"/>
      <c r="E13" s="12"/>
      <c r="F13" s="4"/>
      <c r="G13" s="4"/>
      <c r="H13" s="4"/>
      <c r="I13" s="4"/>
      <c r="J13" s="4"/>
      <c r="K13" s="6"/>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row>
    <row r="14" spans="2:122" s="1" customFormat="1" ht="15" customHeight="1" x14ac:dyDescent="0.15">
      <c r="B14" s="15"/>
      <c r="C14" s="16"/>
      <c r="D14" s="5"/>
      <c r="E14" s="12"/>
      <c r="F14" s="4"/>
      <c r="G14" s="4"/>
      <c r="H14" s="4"/>
      <c r="I14" s="4"/>
      <c r="J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row>
    <row r="15" spans="2:122" s="1" customFormat="1" ht="15" customHeight="1" x14ac:dyDescent="0.15">
      <c r="B15" s="15"/>
      <c r="C15" s="16"/>
      <c r="D15" s="5"/>
      <c r="E15" s="12"/>
      <c r="F15" s="4"/>
      <c r="G15" s="4"/>
      <c r="H15" s="4"/>
      <c r="I15" s="4"/>
      <c r="J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row>
    <row r="16" spans="2:122" s="1" customFormat="1" ht="15" customHeight="1" x14ac:dyDescent="0.15">
      <c r="B16" s="15"/>
      <c r="C16" s="16"/>
      <c r="D16" s="5"/>
      <c r="E16" s="12"/>
      <c r="F16" s="4"/>
      <c r="G16" s="4"/>
      <c r="H16" s="4"/>
      <c r="I16" s="4"/>
      <c r="J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row>
    <row r="17" spans="2:122" s="1" customFormat="1" ht="15" customHeight="1" x14ac:dyDescent="0.15">
      <c r="B17" s="15"/>
      <c r="C17" s="16"/>
      <c r="D17" s="5"/>
      <c r="E17" s="12"/>
      <c r="F17" s="4"/>
      <c r="G17" s="4"/>
      <c r="H17" s="4"/>
      <c r="I17" s="4"/>
      <c r="J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row>
    <row r="18" spans="2:122" s="1" customFormat="1" ht="15" customHeight="1" x14ac:dyDescent="0.15">
      <c r="B18" s="15"/>
      <c r="C18" s="16"/>
      <c r="D18" s="5"/>
      <c r="E18" s="12"/>
      <c r="F18" s="4"/>
      <c r="G18" s="4"/>
      <c r="H18" s="4"/>
      <c r="I18" s="4"/>
      <c r="J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row>
    <row r="19" spans="2:122" s="1" customFormat="1" ht="15" customHeight="1" x14ac:dyDescent="0.15">
      <c r="B19" s="15"/>
      <c r="C19" s="16"/>
      <c r="D19" s="5"/>
      <c r="E19" s="12"/>
      <c r="F19" s="4"/>
      <c r="G19" s="4"/>
      <c r="H19" s="4"/>
      <c r="I19" s="4"/>
      <c r="J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row>
    <row r="20" spans="2:122" s="1" customFormat="1" ht="15" customHeight="1" x14ac:dyDescent="0.15">
      <c r="B20" s="15"/>
      <c r="C20" s="16"/>
      <c r="D20" s="5"/>
      <c r="E20" s="12"/>
      <c r="F20" s="4"/>
      <c r="G20" s="4"/>
      <c r="H20" s="4"/>
      <c r="I20" s="4"/>
      <c r="J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row>
    <row r="21" spans="2:122" s="1" customFormat="1" ht="15" customHeight="1" x14ac:dyDescent="0.15">
      <c r="B21" s="15"/>
      <c r="C21" s="16"/>
      <c r="D21" s="5"/>
      <c r="E21" s="12"/>
      <c r="F21" s="4"/>
      <c r="G21" s="4"/>
      <c r="H21" s="4"/>
      <c r="I21" s="4"/>
      <c r="J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row>
    <row r="22" spans="2:122" s="1" customFormat="1" ht="15" customHeight="1" x14ac:dyDescent="0.15">
      <c r="B22" s="15"/>
      <c r="C22" s="16"/>
      <c r="D22" s="5"/>
      <c r="E22" s="12"/>
      <c r="F22" s="4"/>
      <c r="G22" s="4"/>
      <c r="H22" s="4"/>
      <c r="I22" s="4"/>
      <c r="J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row>
    <row r="23" spans="2:122" s="1" customFormat="1" ht="15" customHeight="1" x14ac:dyDescent="0.15">
      <c r="B23" s="15"/>
      <c r="C23" s="16"/>
      <c r="D23" s="5"/>
      <c r="E23" s="12"/>
      <c r="F23" s="4"/>
      <c r="G23" s="4"/>
      <c r="H23" s="4"/>
      <c r="I23" s="4"/>
      <c r="J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row>
    <row r="24" spans="2:122" s="1" customFormat="1" ht="15" customHeight="1" x14ac:dyDescent="0.15">
      <c r="B24" s="15"/>
      <c r="C24" s="16"/>
      <c r="D24" s="5"/>
      <c r="E24" s="12"/>
      <c r="F24" s="4"/>
      <c r="G24" s="4"/>
      <c r="H24" s="4"/>
      <c r="I24" s="4"/>
      <c r="J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row>
    <row r="25" spans="2:122" s="1" customFormat="1" ht="15" customHeight="1" x14ac:dyDescent="0.15">
      <c r="B25" s="15"/>
      <c r="C25" s="16"/>
      <c r="D25" s="5"/>
      <c r="E25" s="12"/>
      <c r="F25" s="4"/>
      <c r="G25" s="4"/>
      <c r="H25" s="4"/>
      <c r="I25" s="4"/>
      <c r="J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row>
    <row r="26" spans="2:122" s="1" customFormat="1" ht="15" customHeight="1" x14ac:dyDescent="0.15">
      <c r="B26" s="15"/>
      <c r="C26" s="16"/>
      <c r="D26" s="5"/>
      <c r="E26" s="12"/>
      <c r="F26" s="4"/>
      <c r="G26" s="4"/>
      <c r="H26" s="4"/>
      <c r="I26" s="4"/>
      <c r="J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row>
    <row r="27" spans="2:122" s="1" customFormat="1" ht="15" customHeight="1" x14ac:dyDescent="0.15">
      <c r="B27" s="20"/>
      <c r="C27" s="20"/>
      <c r="D27" s="45"/>
      <c r="E27" s="34"/>
      <c r="F27" s="10"/>
      <c r="G27" s="10"/>
      <c r="H27" s="10"/>
      <c r="I27" s="4"/>
      <c r="J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row>
    <row r="28" spans="2:122" s="4" customFormat="1" ht="129.94999999999999" customHeight="1" x14ac:dyDescent="0.15">
      <c r="B28" s="20"/>
      <c r="C28" s="20"/>
      <c r="D28" s="45"/>
      <c r="E28" s="21"/>
      <c r="F28" s="22" t="s">
        <v>195</v>
      </c>
      <c r="G28" s="23" t="s">
        <v>196</v>
      </c>
      <c r="H28" s="24" t="s">
        <v>197</v>
      </c>
      <c r="I28" s="17"/>
      <c r="J28" s="17"/>
      <c r="K28" s="1"/>
      <c r="L28" s="9"/>
      <c r="M28" s="9"/>
      <c r="N28" s="9"/>
      <c r="Y28" s="17"/>
      <c r="Z28" s="17"/>
      <c r="AA28" s="17"/>
      <c r="AB28" s="17"/>
      <c r="AC28" s="17"/>
      <c r="AD28" s="17"/>
    </row>
    <row r="29" spans="2:122" s="3" customFormat="1" ht="20.100000000000001" customHeight="1" x14ac:dyDescent="0.15">
      <c r="B29" s="20"/>
      <c r="C29" s="20"/>
      <c r="D29" s="45"/>
      <c r="E29" s="11" t="s">
        <v>0</v>
      </c>
      <c r="F29" s="25"/>
      <c r="G29" s="26"/>
      <c r="H29" s="27"/>
      <c r="I29" s="18"/>
      <c r="J29" s="18"/>
      <c r="K29" s="1"/>
      <c r="O29" s="113" t="s">
        <v>0</v>
      </c>
      <c r="W29" s="12"/>
      <c r="X29" s="4"/>
      <c r="Y29" s="14" t="s">
        <v>1</v>
      </c>
      <c r="Z29" s="18"/>
      <c r="AA29" s="18"/>
      <c r="AB29" s="18"/>
      <c r="AC29" s="18"/>
      <c r="AD29" s="18"/>
    </row>
    <row r="30" spans="2:122" s="1" customFormat="1" ht="22.5" customHeight="1" x14ac:dyDescent="0.15">
      <c r="B30" s="386" t="s">
        <v>2</v>
      </c>
      <c r="C30" s="387"/>
      <c r="D30" s="387"/>
      <c r="E30" s="38">
        <v>391</v>
      </c>
      <c r="F30" s="35">
        <v>2.5575447570332481</v>
      </c>
      <c r="G30" s="32">
        <v>34.271099744245525</v>
      </c>
      <c r="H30" s="33">
        <v>63.171355498721226</v>
      </c>
      <c r="I30" s="19"/>
      <c r="J30" s="19"/>
      <c r="L30" s="386" t="s">
        <v>2</v>
      </c>
      <c r="M30" s="387"/>
      <c r="N30" s="387"/>
      <c r="O30" s="38">
        <f t="shared" ref="O30:O32" si="0">IF(LEN(E30)=0,"",E30)</f>
        <v>391</v>
      </c>
      <c r="P30" s="120"/>
      <c r="Q30" s="121"/>
      <c r="R30" s="121"/>
      <c r="S30" s="121"/>
      <c r="T30" s="121"/>
      <c r="U30" s="121"/>
      <c r="V30" s="121"/>
      <c r="W30" s="121"/>
      <c r="X30" s="122"/>
      <c r="Y30" s="123"/>
      <c r="Z30" s="8"/>
      <c r="AA30" s="8"/>
      <c r="AB30" s="8"/>
      <c r="AC30" s="8"/>
      <c r="AD30" s="8"/>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row>
    <row r="31" spans="2:122" s="1" customFormat="1" ht="22.5" customHeight="1" x14ac:dyDescent="0.15">
      <c r="B31" s="388" t="s">
        <v>3</v>
      </c>
      <c r="C31" s="42" t="s">
        <v>375</v>
      </c>
      <c r="D31" s="43"/>
      <c r="E31" s="39">
        <v>189</v>
      </c>
      <c r="F31" s="36">
        <v>3.7037037037037033</v>
      </c>
      <c r="G31" s="28">
        <v>35.449735449735449</v>
      </c>
      <c r="H31" s="29">
        <v>60.846560846560848</v>
      </c>
      <c r="I31" s="19"/>
      <c r="J31" s="19"/>
      <c r="K31" s="4"/>
      <c r="L31" s="388" t="s">
        <v>3</v>
      </c>
      <c r="M31" s="42" t="s">
        <v>375</v>
      </c>
      <c r="N31" s="43"/>
      <c r="O31" s="39">
        <f t="shared" si="0"/>
        <v>189</v>
      </c>
      <c r="P31" s="114"/>
      <c r="Q31" s="7"/>
      <c r="R31" s="7"/>
      <c r="S31" s="7"/>
      <c r="T31" s="7"/>
      <c r="U31" s="7"/>
      <c r="V31" s="7"/>
      <c r="W31" s="7"/>
      <c r="X31" s="4"/>
      <c r="Y31" s="115"/>
      <c r="Z31" s="8"/>
      <c r="AA31" s="8"/>
      <c r="AB31" s="8"/>
      <c r="AC31" s="8"/>
      <c r="AD31" s="8"/>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row>
    <row r="32" spans="2:122" s="1" customFormat="1" ht="22.5" customHeight="1" x14ac:dyDescent="0.15">
      <c r="B32" s="389"/>
      <c r="C32" s="41" t="s">
        <v>379</v>
      </c>
      <c r="D32" s="44"/>
      <c r="E32" s="40">
        <v>202</v>
      </c>
      <c r="F32" s="37">
        <v>1.4851485148514851</v>
      </c>
      <c r="G32" s="30">
        <v>33.168316831683171</v>
      </c>
      <c r="H32" s="31">
        <v>65.346534653465355</v>
      </c>
      <c r="I32" s="19"/>
      <c r="J32" s="19"/>
      <c r="K32" s="4"/>
      <c r="L32" s="389"/>
      <c r="M32" s="41" t="s">
        <v>379</v>
      </c>
      <c r="N32" s="44"/>
      <c r="O32" s="40">
        <f t="shared" si="0"/>
        <v>202</v>
      </c>
      <c r="P32" s="116"/>
      <c r="Q32" s="117"/>
      <c r="R32" s="117"/>
      <c r="S32" s="117"/>
      <c r="T32" s="117"/>
      <c r="U32" s="117"/>
      <c r="V32" s="117"/>
      <c r="W32" s="117"/>
      <c r="X32" s="118"/>
      <c r="Y32" s="119"/>
      <c r="Z32" s="8"/>
      <c r="AA32" s="8"/>
      <c r="AB32" s="8"/>
      <c r="AC32" s="8"/>
      <c r="AD32" s="8"/>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row>
    <row r="33" spans="3:7" ht="22.5" customHeight="1" x14ac:dyDescent="0.15"/>
    <row r="34" spans="3:7" ht="22.5" customHeight="1" x14ac:dyDescent="0.15">
      <c r="D34" s="130" t="str">
        <f>F28</f>
        <v>現在より責任が重い仕事</v>
      </c>
      <c r="E34" s="130" t="str">
        <f t="shared" ref="E34:F34" si="1">G28</f>
        <v>現在と責任が同じくらいの仕事</v>
      </c>
      <c r="F34" s="130" t="str">
        <f t="shared" si="1"/>
        <v>現在より責任が軽い仕事</v>
      </c>
      <c r="G34" s="130" t="s">
        <v>232</v>
      </c>
    </row>
    <row r="35" spans="3:7" ht="22.5" customHeight="1" x14ac:dyDescent="0.15">
      <c r="C35" t="str">
        <f>"男性総合職(n=" &amp; E31 &amp; ")"</f>
        <v>男性総合職(n=189)</v>
      </c>
      <c r="D35" s="131">
        <f>F31</f>
        <v>3.7037037037037033</v>
      </c>
      <c r="E35" s="131">
        <f t="shared" ref="E35:F35" si="2">G31</f>
        <v>35.449735449735449</v>
      </c>
      <c r="F35" s="131">
        <f t="shared" si="2"/>
        <v>60.846560846560848</v>
      </c>
      <c r="G35" s="131">
        <f>SUM(D35:F35)</f>
        <v>100</v>
      </c>
    </row>
    <row r="36" spans="3:7" ht="22.5" customHeight="1" x14ac:dyDescent="0.15">
      <c r="C36" t="str">
        <f>"女性総合職(n=" &amp; E32 &amp; ")"</f>
        <v>女性総合職(n=202)</v>
      </c>
      <c r="D36" s="131">
        <f>F32</f>
        <v>1.4851485148514851</v>
      </c>
      <c r="E36" s="131">
        <f t="shared" ref="E36:F36" si="3">G32</f>
        <v>33.168316831683171</v>
      </c>
      <c r="F36" s="131">
        <f t="shared" si="3"/>
        <v>65.346534653465355</v>
      </c>
      <c r="G36" s="131">
        <f>SUM(D36:F36)</f>
        <v>100.00000000000001</v>
      </c>
    </row>
    <row r="37" spans="3:7" ht="22.5" customHeight="1" x14ac:dyDescent="0.15"/>
    <row r="38" spans="3:7" ht="22.5" customHeight="1" x14ac:dyDescent="0.15"/>
    <row r="39" spans="3:7" ht="22.5" customHeight="1" x14ac:dyDescent="0.15"/>
    <row r="40" spans="3:7" ht="22.5" customHeight="1" x14ac:dyDescent="0.15"/>
    <row r="41" spans="3:7" ht="22.5" customHeight="1" x14ac:dyDescent="0.15"/>
    <row r="42" spans="3:7" ht="22.5" customHeight="1" x14ac:dyDescent="0.15"/>
    <row r="43" spans="3:7" ht="22.5" customHeight="1" x14ac:dyDescent="0.15"/>
    <row r="44" spans="3:7" ht="22.5" customHeight="1" x14ac:dyDescent="0.15"/>
    <row r="45" spans="3:7" ht="22.5" customHeight="1" x14ac:dyDescent="0.15"/>
    <row r="46" spans="3:7" ht="22.5" customHeight="1" x14ac:dyDescent="0.15"/>
    <row r="47" spans="3:7" ht="22.5" customHeight="1" x14ac:dyDescent="0.15"/>
    <row r="48" spans="3:7" ht="22.5" customHeight="1" x14ac:dyDescent="0.15"/>
    <row r="49" ht="22.5" customHeight="1" x14ac:dyDescent="0.15"/>
    <row r="50" ht="22.5" customHeight="1" x14ac:dyDescent="0.15"/>
    <row r="51" ht="22.5" customHeight="1" x14ac:dyDescent="0.15"/>
  </sheetData>
  <mergeCells count="4">
    <mergeCell ref="B30:D30"/>
    <mergeCell ref="B31:B32"/>
    <mergeCell ref="L30:N30"/>
    <mergeCell ref="L31:L32"/>
  </mergeCells>
  <phoneticPr fontId="7"/>
  <conditionalFormatting sqref="Y28:AD28 C31:C32 F28:J28">
    <cfRule type="cellIs" dxfId="19" priority="2" stopIfTrue="1" operator="equal">
      <formula>"."</formula>
    </cfRule>
  </conditionalFormatting>
  <conditionalFormatting sqref="M31:M32">
    <cfRule type="cellIs" dxfId="18"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R51"/>
  <sheetViews>
    <sheetView topLeftCell="B39" zoomScaleNormal="100" workbookViewId="0">
      <selection activeCell="L37" sqref="L37:L38"/>
    </sheetView>
  </sheetViews>
  <sheetFormatPr defaultColWidth="5.25" defaultRowHeight="13.5" x14ac:dyDescent="0.15"/>
  <cols>
    <col min="1" max="2" width="7" customWidth="1"/>
    <col min="3" max="3" width="25.625" customWidth="1"/>
    <col min="4" max="4" width="4.625" customWidth="1"/>
    <col min="5" max="5" width="5.375" customWidth="1"/>
    <col min="6" max="10" width="6.75" customWidth="1"/>
    <col min="11" max="11" width="3.375" customWidth="1"/>
    <col min="12" max="12" width="7" customWidth="1"/>
    <col min="13" max="13" width="25.625" customWidth="1"/>
    <col min="14" max="14" width="4.625" customWidth="1"/>
    <col min="15" max="15" width="5.375" customWidth="1"/>
    <col min="16" max="24" width="5.25" customWidth="1"/>
    <col min="25" max="31" width="5.375" customWidth="1"/>
    <col min="32" max="122" width="5.25" customWidth="1"/>
  </cols>
  <sheetData>
    <row r="1" spans="2:122" s="1" customFormat="1" ht="21.75" customHeight="1" x14ac:dyDescent="0.15">
      <c r="B1" s="15"/>
      <c r="C1" s="16"/>
      <c r="D1" s="2"/>
      <c r="E1" s="13"/>
      <c r="F1" s="4"/>
      <c r="G1" s="4"/>
      <c r="H1" s="4"/>
      <c r="I1" s="4"/>
      <c r="J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row>
    <row r="2" spans="2:122" s="1" customFormat="1" ht="15" customHeight="1" x14ac:dyDescent="0.15">
      <c r="B2" s="15"/>
      <c r="C2" s="16"/>
      <c r="D2" s="2"/>
      <c r="E2" s="13"/>
      <c r="F2" s="4"/>
      <c r="G2" s="4"/>
      <c r="H2" s="4"/>
      <c r="I2" s="4"/>
      <c r="J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row>
    <row r="3" spans="2:122" s="1" customFormat="1" ht="15" customHeight="1" x14ac:dyDescent="0.15">
      <c r="B3" s="15"/>
      <c r="C3" s="16"/>
      <c r="D3" s="2"/>
      <c r="E3" s="13"/>
      <c r="F3" s="4"/>
      <c r="G3" s="4"/>
      <c r="H3" s="4"/>
      <c r="I3" s="4"/>
      <c r="J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row>
    <row r="4" spans="2:122" s="1" customFormat="1" ht="15" customHeight="1" x14ac:dyDescent="0.15">
      <c r="B4" s="15"/>
      <c r="C4" s="16"/>
      <c r="D4" s="2"/>
      <c r="E4" s="13"/>
      <c r="F4" s="4"/>
      <c r="G4" s="4"/>
      <c r="H4" s="4"/>
      <c r="I4" s="4"/>
      <c r="J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row>
    <row r="5" spans="2:122" s="1" customFormat="1" ht="15" customHeight="1" x14ac:dyDescent="0.15">
      <c r="B5" s="15"/>
      <c r="C5" s="16"/>
      <c r="D5" s="2"/>
      <c r="E5" s="13"/>
      <c r="F5" s="4"/>
      <c r="G5" s="4"/>
      <c r="H5" s="4"/>
      <c r="I5" s="4"/>
      <c r="J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row>
    <row r="6" spans="2:122" s="1" customFormat="1" ht="15" customHeight="1" x14ac:dyDescent="0.15">
      <c r="B6" s="15"/>
      <c r="C6" s="16"/>
      <c r="D6" s="2"/>
      <c r="E6" s="13"/>
      <c r="F6" s="4"/>
      <c r="G6" s="4"/>
      <c r="H6" s="4"/>
      <c r="I6" s="4"/>
      <c r="J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row>
    <row r="7" spans="2:122" s="1" customFormat="1" ht="15" customHeight="1" x14ac:dyDescent="0.15">
      <c r="B7" s="15"/>
      <c r="C7" s="16"/>
      <c r="D7" s="2"/>
      <c r="E7" s="13"/>
      <c r="F7" s="4"/>
      <c r="G7" s="4"/>
      <c r="H7" s="4"/>
      <c r="I7" s="4"/>
      <c r="J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row>
    <row r="8" spans="2:122" s="1" customFormat="1" ht="15" hidden="1" customHeight="1" x14ac:dyDescent="0.15">
      <c r="B8" s="15"/>
      <c r="C8" s="16"/>
      <c r="D8" s="2"/>
      <c r="E8" s="13"/>
      <c r="F8" s="4"/>
      <c r="G8" s="4"/>
      <c r="H8" s="4"/>
      <c r="I8" s="4"/>
      <c r="J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row>
    <row r="9" spans="2:122" s="1" customFormat="1" ht="15" hidden="1" customHeight="1" x14ac:dyDescent="0.15">
      <c r="B9" s="15"/>
      <c r="C9" s="16"/>
      <c r="D9" s="2"/>
      <c r="E9" s="13"/>
      <c r="F9" s="4"/>
      <c r="G9" s="4"/>
      <c r="H9" s="4"/>
      <c r="I9" s="4"/>
      <c r="J9" s="4"/>
      <c r="K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row>
    <row r="10" spans="2:122" s="1" customFormat="1" ht="15" hidden="1" customHeight="1" x14ac:dyDescent="0.15">
      <c r="B10" s="15"/>
      <c r="C10" s="16"/>
      <c r="D10" s="5"/>
      <c r="E10" s="12"/>
      <c r="F10" s="4"/>
      <c r="G10" s="4"/>
      <c r="H10" s="4"/>
      <c r="I10" s="4"/>
      <c r="J10" s="4"/>
      <c r="K10" s="3"/>
      <c r="O10" s="4"/>
      <c r="P10" s="4"/>
      <c r="Q10" s="4"/>
      <c r="R10" s="4"/>
      <c r="S10" s="4"/>
      <c r="T10" s="4"/>
      <c r="U10" s="4"/>
      <c r="V10" s="4"/>
      <c r="W10" s="4"/>
      <c r="X10" s="3"/>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row>
    <row r="11" spans="2:122" s="1" customFormat="1" ht="15" hidden="1" customHeight="1" x14ac:dyDescent="0.15">
      <c r="B11" s="15"/>
      <c r="C11" s="16"/>
      <c r="D11" s="5"/>
      <c r="E11" s="12"/>
      <c r="F11" s="4"/>
      <c r="G11" s="4"/>
      <c r="H11" s="4"/>
      <c r="I11" s="4"/>
      <c r="J11" s="4"/>
      <c r="K11" s="6"/>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row>
    <row r="12" spans="2:122" s="1" customFormat="1" ht="15" hidden="1" customHeight="1" x14ac:dyDescent="0.15">
      <c r="B12" s="15"/>
      <c r="C12" s="16"/>
      <c r="D12" s="5"/>
      <c r="E12" s="12"/>
      <c r="F12" s="4"/>
      <c r="G12" s="4"/>
      <c r="H12" s="4"/>
      <c r="I12" s="4"/>
      <c r="J12" s="4"/>
      <c r="K12" s="6"/>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row>
    <row r="13" spans="2:122" s="1" customFormat="1" ht="15" hidden="1" customHeight="1" x14ac:dyDescent="0.15">
      <c r="B13" s="15"/>
      <c r="C13" s="16"/>
      <c r="D13" s="5"/>
      <c r="E13" s="12"/>
      <c r="F13" s="4"/>
      <c r="G13" s="4"/>
      <c r="H13" s="4"/>
      <c r="I13" s="4"/>
      <c r="J13" s="4"/>
      <c r="K13" s="6"/>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row>
    <row r="14" spans="2:122" s="1" customFormat="1" ht="15" customHeight="1" x14ac:dyDescent="0.15">
      <c r="B14" s="15"/>
      <c r="C14" s="16"/>
      <c r="D14" s="5"/>
      <c r="E14" s="12"/>
      <c r="F14" s="4"/>
      <c r="G14" s="4"/>
      <c r="H14" s="4"/>
      <c r="I14" s="4"/>
      <c r="J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row>
    <row r="15" spans="2:122" s="1" customFormat="1" ht="15" customHeight="1" x14ac:dyDescent="0.15">
      <c r="B15" s="15"/>
      <c r="C15" s="16"/>
      <c r="D15" s="5"/>
      <c r="E15" s="12"/>
      <c r="F15" s="4"/>
      <c r="G15" s="4"/>
      <c r="H15" s="4"/>
      <c r="I15" s="4"/>
      <c r="J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row>
    <row r="16" spans="2:122" s="1" customFormat="1" ht="15" customHeight="1" x14ac:dyDescent="0.15">
      <c r="B16" s="15"/>
      <c r="C16" s="16"/>
      <c r="D16" s="5"/>
      <c r="E16" s="12"/>
      <c r="F16" s="4"/>
      <c r="G16" s="4"/>
      <c r="H16" s="4"/>
      <c r="I16" s="4"/>
      <c r="J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row>
    <row r="17" spans="2:122" s="1" customFormat="1" ht="15" customHeight="1" x14ac:dyDescent="0.15">
      <c r="B17" s="15"/>
      <c r="C17" s="16"/>
      <c r="D17" s="5"/>
      <c r="E17" s="12"/>
      <c r="F17" s="4"/>
      <c r="G17" s="4"/>
      <c r="H17" s="4"/>
      <c r="I17" s="4"/>
      <c r="J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row>
    <row r="18" spans="2:122" s="1" customFormat="1" ht="15" customHeight="1" x14ac:dyDescent="0.15">
      <c r="B18" s="15"/>
      <c r="C18" s="16"/>
      <c r="D18" s="5"/>
      <c r="E18" s="12"/>
      <c r="F18" s="4"/>
      <c r="G18" s="4"/>
      <c r="H18" s="4"/>
      <c r="I18" s="4"/>
      <c r="J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row>
    <row r="19" spans="2:122" s="1" customFormat="1" ht="15" customHeight="1" x14ac:dyDescent="0.15">
      <c r="B19" s="15"/>
      <c r="C19" s="16"/>
      <c r="D19" s="5"/>
      <c r="E19" s="12"/>
      <c r="F19" s="4"/>
      <c r="G19" s="4"/>
      <c r="H19" s="4"/>
      <c r="I19" s="4"/>
      <c r="J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row>
    <row r="20" spans="2:122" s="1" customFormat="1" ht="15" customHeight="1" x14ac:dyDescent="0.15">
      <c r="B20" s="15"/>
      <c r="C20" s="16"/>
      <c r="D20" s="5"/>
      <c r="E20" s="12"/>
      <c r="F20" s="4"/>
      <c r="G20" s="4"/>
      <c r="H20" s="4"/>
      <c r="I20" s="4"/>
      <c r="J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row>
    <row r="21" spans="2:122" s="1" customFormat="1" ht="15" customHeight="1" x14ac:dyDescent="0.15">
      <c r="B21" s="15"/>
      <c r="C21" s="16"/>
      <c r="D21" s="5"/>
      <c r="E21" s="12"/>
      <c r="F21" s="4"/>
      <c r="G21" s="4"/>
      <c r="H21" s="4"/>
      <c r="I21" s="4"/>
      <c r="J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row>
    <row r="22" spans="2:122" s="1" customFormat="1" ht="15" customHeight="1" x14ac:dyDescent="0.15">
      <c r="B22" s="15"/>
      <c r="C22" s="16"/>
      <c r="D22" s="5"/>
      <c r="E22" s="12"/>
      <c r="F22" s="4"/>
      <c r="G22" s="4"/>
      <c r="H22" s="4"/>
      <c r="I22" s="4"/>
      <c r="J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row>
    <row r="23" spans="2:122" s="1" customFormat="1" ht="15" customHeight="1" x14ac:dyDescent="0.15">
      <c r="B23" s="15"/>
      <c r="C23" s="16"/>
      <c r="D23" s="5"/>
      <c r="E23" s="12"/>
      <c r="F23" s="4"/>
      <c r="G23" s="4"/>
      <c r="H23" s="4"/>
      <c r="I23" s="4"/>
      <c r="J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row>
    <row r="24" spans="2:122" s="1" customFormat="1" ht="15" customHeight="1" x14ac:dyDescent="0.15">
      <c r="B24" s="15"/>
      <c r="C24" s="16"/>
      <c r="D24" s="5"/>
      <c r="E24" s="12"/>
      <c r="F24" s="4"/>
      <c r="G24" s="4"/>
      <c r="H24" s="4"/>
      <c r="I24" s="4"/>
      <c r="J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row>
    <row r="25" spans="2:122" s="1" customFormat="1" ht="15" customHeight="1" x14ac:dyDescent="0.15">
      <c r="B25" s="15"/>
      <c r="C25" s="16"/>
      <c r="D25" s="5"/>
      <c r="E25" s="12"/>
      <c r="F25" s="4"/>
      <c r="G25" s="4"/>
      <c r="H25" s="4"/>
      <c r="I25" s="4"/>
      <c r="J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row>
    <row r="26" spans="2:122" s="1" customFormat="1" ht="15" customHeight="1" x14ac:dyDescent="0.15">
      <c r="B26" s="15"/>
      <c r="C26" s="16"/>
      <c r="D26" s="5"/>
      <c r="E26" s="12"/>
      <c r="F26" s="4"/>
      <c r="G26" s="4"/>
      <c r="H26" s="4"/>
      <c r="I26" s="4"/>
      <c r="J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row>
    <row r="27" spans="2:122" s="1" customFormat="1" ht="15" customHeight="1" x14ac:dyDescent="0.15">
      <c r="B27" s="201"/>
      <c r="C27" s="202"/>
      <c r="D27" s="5"/>
      <c r="E27" s="34"/>
      <c r="F27" s="10"/>
      <c r="G27" s="10"/>
      <c r="H27" s="10"/>
      <c r="I27" s="4"/>
      <c r="J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row>
    <row r="28" spans="2:122" s="4" customFormat="1" ht="129.94999999999999" customHeight="1" x14ac:dyDescent="0.15">
      <c r="B28" s="406" t="s">
        <v>307</v>
      </c>
      <c r="C28" s="407"/>
      <c r="D28" s="407"/>
      <c r="E28" s="21"/>
      <c r="F28" s="22" t="s">
        <v>195</v>
      </c>
      <c r="G28" s="23" t="s">
        <v>196</v>
      </c>
      <c r="H28" s="24" t="s">
        <v>197</v>
      </c>
      <c r="I28" s="17"/>
      <c r="J28" s="17"/>
      <c r="K28" s="1"/>
      <c r="L28" s="9"/>
      <c r="M28" s="9"/>
      <c r="N28" s="9"/>
      <c r="Y28" s="17"/>
      <c r="Z28" s="17"/>
      <c r="AA28" s="17"/>
      <c r="AB28" s="17"/>
      <c r="AC28" s="17"/>
      <c r="AD28" s="17"/>
    </row>
    <row r="29" spans="2:122" s="3" customFormat="1" ht="20.100000000000001" customHeight="1" x14ac:dyDescent="0.15">
      <c r="B29" s="407"/>
      <c r="C29" s="407"/>
      <c r="D29" s="407"/>
      <c r="E29" s="11" t="s">
        <v>0</v>
      </c>
      <c r="F29" s="25"/>
      <c r="G29" s="26"/>
      <c r="H29" s="27"/>
      <c r="I29" s="18"/>
      <c r="J29" s="18"/>
      <c r="K29" s="1"/>
      <c r="O29" s="113" t="s">
        <v>0</v>
      </c>
      <c r="W29" s="12"/>
      <c r="X29" s="4"/>
      <c r="Y29" s="14" t="s">
        <v>279</v>
      </c>
      <c r="Z29" s="18"/>
      <c r="AA29" s="18"/>
      <c r="AB29" s="18"/>
      <c r="AC29" s="18"/>
      <c r="AD29" s="18"/>
    </row>
    <row r="30" spans="2:122" s="1" customFormat="1" ht="22.5" customHeight="1" x14ac:dyDescent="0.15">
      <c r="B30" s="386" t="s">
        <v>2</v>
      </c>
      <c r="C30" s="387"/>
      <c r="D30" s="387"/>
      <c r="E30" s="38">
        <v>1912</v>
      </c>
      <c r="F30" s="35">
        <v>3.9225941422594142</v>
      </c>
      <c r="G30" s="32">
        <v>35.564853556485353</v>
      </c>
      <c r="H30" s="33">
        <v>60.512552301255226</v>
      </c>
      <c r="I30" s="19"/>
      <c r="J30" s="19"/>
      <c r="L30" s="386" t="s">
        <v>2</v>
      </c>
      <c r="M30" s="387"/>
      <c r="N30" s="387"/>
      <c r="O30" s="38">
        <f t="shared" ref="O30:O38" si="0">IF(LEN(E30)=0,"",E30)</f>
        <v>1912</v>
      </c>
      <c r="P30" s="120"/>
      <c r="Q30" s="121"/>
      <c r="R30" s="121"/>
      <c r="S30" s="121"/>
      <c r="T30" s="121"/>
      <c r="U30" s="121"/>
      <c r="V30" s="121"/>
      <c r="W30" s="121"/>
      <c r="X30" s="122"/>
      <c r="Y30" s="123"/>
      <c r="Z30" s="8"/>
      <c r="AA30" s="8"/>
      <c r="AB30" s="8"/>
      <c r="AC30" s="8"/>
      <c r="AD30" s="8"/>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row>
    <row r="31" spans="2:122" s="1" customFormat="1" ht="22.5" customHeight="1" x14ac:dyDescent="0.15">
      <c r="B31" s="388" t="s">
        <v>2</v>
      </c>
      <c r="C31" s="42" t="s">
        <v>308</v>
      </c>
      <c r="D31" s="43"/>
      <c r="E31" s="39">
        <v>742</v>
      </c>
      <c r="F31" s="46">
        <v>2.6954177897574128</v>
      </c>
      <c r="G31" s="56">
        <v>46.091644204851754</v>
      </c>
      <c r="H31" s="62">
        <v>51.212938005390839</v>
      </c>
      <c r="I31" s="19"/>
      <c r="J31" s="19"/>
      <c r="K31" s="4"/>
      <c r="L31" s="388" t="s">
        <v>2</v>
      </c>
      <c r="M31" s="42" t="s">
        <v>308</v>
      </c>
      <c r="N31" s="43"/>
      <c r="O31" s="39">
        <f t="shared" si="0"/>
        <v>742</v>
      </c>
      <c r="P31" s="114"/>
      <c r="Q31" s="7"/>
      <c r="R31" s="7"/>
      <c r="S31" s="7"/>
      <c r="T31" s="7"/>
      <c r="U31" s="7"/>
      <c r="V31" s="7"/>
      <c r="W31" s="7"/>
      <c r="X31" s="4"/>
      <c r="Y31" s="115"/>
      <c r="Z31" s="8"/>
      <c r="AA31" s="8"/>
      <c r="AB31" s="8"/>
      <c r="AC31" s="8"/>
      <c r="AD31" s="8"/>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row>
    <row r="32" spans="2:122" s="1" customFormat="1" ht="22.5" customHeight="1" x14ac:dyDescent="0.15">
      <c r="B32" s="389"/>
      <c r="C32" s="41" t="s">
        <v>309</v>
      </c>
      <c r="D32" s="44"/>
      <c r="E32" s="39">
        <v>1170</v>
      </c>
      <c r="F32" s="73">
        <v>4.700854700854701</v>
      </c>
      <c r="G32" s="59">
        <v>28.888888888888886</v>
      </c>
      <c r="H32" s="80">
        <v>66.410256410256409</v>
      </c>
      <c r="I32" s="19"/>
      <c r="J32" s="19"/>
      <c r="K32" s="4"/>
      <c r="L32" s="389"/>
      <c r="M32" s="41" t="s">
        <v>309</v>
      </c>
      <c r="N32" s="44"/>
      <c r="O32" s="39">
        <f t="shared" si="0"/>
        <v>1170</v>
      </c>
      <c r="P32" s="116"/>
      <c r="Q32" s="117"/>
      <c r="R32" s="117"/>
      <c r="S32" s="117"/>
      <c r="T32" s="117"/>
      <c r="U32" s="117"/>
      <c r="V32" s="117"/>
      <c r="W32" s="117"/>
      <c r="X32" s="118"/>
      <c r="Y32" s="119"/>
      <c r="Z32" s="8"/>
      <c r="AA32" s="8"/>
      <c r="AB32" s="8"/>
      <c r="AC32" s="8"/>
      <c r="AD32" s="8"/>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row>
    <row r="33" spans="2:122" s="1" customFormat="1" ht="22.5" customHeight="1" x14ac:dyDescent="0.15">
      <c r="B33" s="408" t="s">
        <v>2</v>
      </c>
      <c r="C33" s="409"/>
      <c r="D33" s="409"/>
      <c r="E33" s="38">
        <v>189</v>
      </c>
      <c r="F33" s="35">
        <v>3.7037037037037033</v>
      </c>
      <c r="G33" s="32">
        <v>35.449735449735449</v>
      </c>
      <c r="H33" s="33">
        <v>60.846560846560848</v>
      </c>
      <c r="I33" s="4"/>
      <c r="J33" s="4"/>
      <c r="L33" s="408" t="s">
        <v>2</v>
      </c>
      <c r="M33" s="409"/>
      <c r="N33" s="409"/>
      <c r="O33" s="38">
        <f t="shared" si="0"/>
        <v>189</v>
      </c>
      <c r="P33" s="207"/>
      <c r="Q33" s="122"/>
      <c r="R33" s="122"/>
      <c r="S33" s="122"/>
      <c r="T33" s="122"/>
      <c r="U33" s="122"/>
      <c r="V33" s="122"/>
      <c r="W33" s="122"/>
      <c r="X33" s="122"/>
      <c r="Y33" s="208"/>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row>
    <row r="34" spans="2:122" s="1" customFormat="1" ht="22.5" customHeight="1" x14ac:dyDescent="0.15">
      <c r="B34" s="388" t="s">
        <v>376</v>
      </c>
      <c r="C34" s="42" t="s">
        <v>308</v>
      </c>
      <c r="D34" s="209"/>
      <c r="E34" s="39">
        <v>56</v>
      </c>
      <c r="F34" s="164">
        <v>3.5714285714285712</v>
      </c>
      <c r="G34" s="56">
        <v>58.928571428571431</v>
      </c>
      <c r="H34" s="78">
        <v>37.5</v>
      </c>
      <c r="I34" s="4"/>
      <c r="J34" s="4"/>
      <c r="L34" s="388" t="s">
        <v>376</v>
      </c>
      <c r="M34" s="42" t="s">
        <v>308</v>
      </c>
      <c r="N34" s="209"/>
      <c r="O34" s="39">
        <f t="shared" si="0"/>
        <v>56</v>
      </c>
      <c r="P34" s="210"/>
      <c r="Q34" s="4"/>
      <c r="R34" s="4"/>
      <c r="S34" s="4"/>
      <c r="T34" s="4"/>
      <c r="U34" s="4"/>
      <c r="V34" s="4"/>
      <c r="W34" s="4"/>
      <c r="X34" s="4"/>
      <c r="Y34" s="211"/>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row>
    <row r="35" spans="2:122" s="1" customFormat="1" ht="22.5" customHeight="1" x14ac:dyDescent="0.15">
      <c r="B35" s="389"/>
      <c r="C35" s="41" t="s">
        <v>309</v>
      </c>
      <c r="D35" s="212"/>
      <c r="E35" s="39">
        <v>133</v>
      </c>
      <c r="F35" s="164">
        <v>3.7593984962406015</v>
      </c>
      <c r="G35" s="59">
        <v>25.563909774436087</v>
      </c>
      <c r="H35" s="80">
        <v>70.676691729323309</v>
      </c>
      <c r="I35" s="4"/>
      <c r="J35" s="4"/>
      <c r="L35" s="389"/>
      <c r="M35" s="41" t="s">
        <v>309</v>
      </c>
      <c r="N35" s="212"/>
      <c r="O35" s="39">
        <f t="shared" si="0"/>
        <v>133</v>
      </c>
      <c r="P35" s="213"/>
      <c r="Q35" s="118"/>
      <c r="R35" s="118"/>
      <c r="S35" s="118"/>
      <c r="T35" s="118"/>
      <c r="U35" s="118"/>
      <c r="V35" s="118"/>
      <c r="W35" s="118"/>
      <c r="X35" s="118"/>
      <c r="Y35" s="21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row>
    <row r="36" spans="2:122" s="1" customFormat="1" ht="22.5" customHeight="1" x14ac:dyDescent="0.15">
      <c r="B36" s="408" t="s">
        <v>2</v>
      </c>
      <c r="C36" s="409"/>
      <c r="D36" s="409"/>
      <c r="E36" s="38">
        <v>202</v>
      </c>
      <c r="F36" s="35">
        <v>1.4851485148514851</v>
      </c>
      <c r="G36" s="32">
        <v>33.168316831683171</v>
      </c>
      <c r="H36" s="33">
        <v>65.346534653465355</v>
      </c>
      <c r="I36" s="4"/>
      <c r="J36" s="4"/>
      <c r="L36" s="408" t="s">
        <v>2</v>
      </c>
      <c r="M36" s="409"/>
      <c r="N36" s="409"/>
      <c r="O36" s="38">
        <f t="shared" si="0"/>
        <v>202</v>
      </c>
      <c r="P36" s="207"/>
      <c r="Q36" s="122"/>
      <c r="R36" s="122"/>
      <c r="S36" s="122"/>
      <c r="T36" s="122"/>
      <c r="U36" s="122"/>
      <c r="V36" s="122"/>
      <c r="W36" s="122"/>
      <c r="X36" s="122"/>
      <c r="Y36" s="208"/>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row>
    <row r="37" spans="2:122" s="1" customFormat="1" ht="22.5" customHeight="1" x14ac:dyDescent="0.15">
      <c r="B37" s="388" t="s">
        <v>380</v>
      </c>
      <c r="C37" s="42" t="s">
        <v>308</v>
      </c>
      <c r="D37" s="215"/>
      <c r="E37" s="39">
        <v>91</v>
      </c>
      <c r="F37" s="164">
        <v>2.197802197802198</v>
      </c>
      <c r="G37" s="56">
        <v>45.054945054945058</v>
      </c>
      <c r="H37" s="78">
        <v>52.747252747252752</v>
      </c>
      <c r="I37" s="4"/>
      <c r="J37" s="4"/>
      <c r="L37" s="388" t="s">
        <v>380</v>
      </c>
      <c r="M37" s="42" t="s">
        <v>308</v>
      </c>
      <c r="N37" s="215"/>
      <c r="O37" s="39">
        <f t="shared" si="0"/>
        <v>91</v>
      </c>
      <c r="P37" s="210"/>
      <c r="Q37" s="4"/>
      <c r="R37" s="4"/>
      <c r="S37" s="4"/>
      <c r="T37" s="4"/>
      <c r="U37" s="4"/>
      <c r="V37" s="4"/>
      <c r="W37" s="4"/>
      <c r="X37" s="4"/>
      <c r="Y37" s="211"/>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row>
    <row r="38" spans="2:122" s="1" customFormat="1" ht="22.5" customHeight="1" x14ac:dyDescent="0.15">
      <c r="B38" s="389"/>
      <c r="C38" s="41" t="s">
        <v>309</v>
      </c>
      <c r="D38" s="216"/>
      <c r="E38" s="40">
        <v>111</v>
      </c>
      <c r="F38" s="165">
        <v>0.90090090090090091</v>
      </c>
      <c r="G38" s="60">
        <v>23.423423423423422</v>
      </c>
      <c r="H38" s="77">
        <v>75.675675675675677</v>
      </c>
      <c r="I38" s="4"/>
      <c r="J38" s="4"/>
      <c r="L38" s="389"/>
      <c r="M38" s="41" t="s">
        <v>309</v>
      </c>
      <c r="N38" s="216"/>
      <c r="O38" s="40">
        <f t="shared" si="0"/>
        <v>111</v>
      </c>
      <c r="P38" s="213"/>
      <c r="Q38" s="118"/>
      <c r="R38" s="118"/>
      <c r="S38" s="118"/>
      <c r="T38" s="118"/>
      <c r="U38" s="118"/>
      <c r="V38" s="118"/>
      <c r="W38" s="118"/>
      <c r="X38" s="118"/>
      <c r="Y38" s="21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row>
    <row r="39" spans="2:122" ht="22.5" customHeight="1" x14ac:dyDescent="0.15"/>
    <row r="40" spans="2:122" ht="22.5" customHeight="1" x14ac:dyDescent="0.15">
      <c r="N40" s="130" t="str">
        <f>F28</f>
        <v>現在より責任が重い仕事</v>
      </c>
      <c r="O40" s="130" t="str">
        <f t="shared" ref="O40:P40" si="1">G28</f>
        <v>現在と責任が同じくらいの仕事</v>
      </c>
      <c r="P40" s="130" t="str">
        <f t="shared" si="1"/>
        <v>現在より責任が軽い仕事</v>
      </c>
      <c r="Q40" t="s">
        <v>228</v>
      </c>
    </row>
    <row r="41" spans="2:122" ht="22.5" customHeight="1" x14ac:dyDescent="0.15">
      <c r="M41" s="269" t="str">
        <f>"男性総合職 全体(n=" &amp; O33 &amp; ")"</f>
        <v>男性総合職 全体(n=189)</v>
      </c>
      <c r="N41" s="131">
        <f>F33</f>
        <v>3.7037037037037033</v>
      </c>
      <c r="O41" s="131">
        <f t="shared" ref="O41:P43" si="2">G33</f>
        <v>35.449735449735449</v>
      </c>
      <c r="P41" s="131">
        <f t="shared" si="2"/>
        <v>60.846560846560848</v>
      </c>
      <c r="Q41" s="131">
        <f>SUM(N41:P41)</f>
        <v>100</v>
      </c>
    </row>
    <row r="42" spans="2:122" ht="22.5" customHeight="1" x14ac:dyDescent="0.15">
      <c r="M42" s="269" t="str">
        <f>"モチベーション高い・同程度(n=" &amp; O34 &amp; ")"</f>
        <v>モチベーション高い・同程度(n=56)</v>
      </c>
      <c r="N42" s="131">
        <f t="shared" ref="N42:N43" si="3">F34</f>
        <v>3.5714285714285712</v>
      </c>
      <c r="O42" s="131">
        <f t="shared" si="2"/>
        <v>58.928571428571431</v>
      </c>
      <c r="P42" s="131">
        <f t="shared" si="2"/>
        <v>37.5</v>
      </c>
      <c r="Q42" s="131">
        <f>SUM(N42:P42)</f>
        <v>100</v>
      </c>
    </row>
    <row r="43" spans="2:122" ht="22.5" customHeight="1" x14ac:dyDescent="0.15">
      <c r="M43" s="269" t="str">
        <f>"低い(n=" &amp; O35 &amp; ")"</f>
        <v>低い(n=133)</v>
      </c>
      <c r="N43" s="131">
        <f t="shared" si="3"/>
        <v>3.7593984962406015</v>
      </c>
      <c r="O43" s="131">
        <f t="shared" si="2"/>
        <v>25.563909774436087</v>
      </c>
      <c r="P43" s="131">
        <f t="shared" si="2"/>
        <v>70.676691729323309</v>
      </c>
      <c r="Q43" s="131">
        <f t="shared" ref="Q43" si="4">SUM(N43:P43)</f>
        <v>100</v>
      </c>
    </row>
    <row r="44" spans="2:122" ht="22.5" customHeight="1" x14ac:dyDescent="0.15"/>
    <row r="45" spans="2:122" ht="22.5" customHeight="1" x14ac:dyDescent="0.15">
      <c r="M45" s="269" t="str">
        <f>"女性総合職 全体(n=" &amp; O36 &amp; ")"</f>
        <v>女性総合職 全体(n=202)</v>
      </c>
      <c r="N45" s="131">
        <f t="shared" ref="N45:P47" si="5">F36</f>
        <v>1.4851485148514851</v>
      </c>
      <c r="O45" s="131">
        <f t="shared" si="5"/>
        <v>33.168316831683171</v>
      </c>
      <c r="P45" s="131">
        <f t="shared" si="5"/>
        <v>65.346534653465355</v>
      </c>
      <c r="Q45" s="131">
        <f>SUM(N45:P45)</f>
        <v>100.00000000000001</v>
      </c>
    </row>
    <row r="46" spans="2:122" ht="22.5" customHeight="1" x14ac:dyDescent="0.15">
      <c r="M46" s="269" t="str">
        <f>"モチベーション高い・同程度(n=" &amp; O37 &amp; ")"</f>
        <v>モチベーション高い・同程度(n=91)</v>
      </c>
      <c r="N46" s="131">
        <f t="shared" si="5"/>
        <v>2.197802197802198</v>
      </c>
      <c r="O46" s="131">
        <f t="shared" si="5"/>
        <v>45.054945054945058</v>
      </c>
      <c r="P46" s="131">
        <f t="shared" si="5"/>
        <v>52.747252747252752</v>
      </c>
      <c r="Q46" s="131">
        <f>SUM(N46:P46)</f>
        <v>100</v>
      </c>
    </row>
    <row r="47" spans="2:122" ht="22.5" customHeight="1" x14ac:dyDescent="0.15">
      <c r="M47" s="269" t="str">
        <f>"低い(n=" &amp; O38 &amp; ")"</f>
        <v>低い(n=111)</v>
      </c>
      <c r="N47" s="131">
        <f t="shared" si="5"/>
        <v>0.90090090090090091</v>
      </c>
      <c r="O47" s="131">
        <f t="shared" si="5"/>
        <v>23.423423423423422</v>
      </c>
      <c r="P47" s="131">
        <f t="shared" si="5"/>
        <v>75.675675675675677</v>
      </c>
      <c r="Q47" s="131">
        <f>SUM(N47:P47)</f>
        <v>100</v>
      </c>
    </row>
    <row r="48" spans="2:122" ht="22.5" customHeight="1" x14ac:dyDescent="0.15"/>
    <row r="49" ht="22.5" customHeight="1" x14ac:dyDescent="0.15"/>
    <row r="50" ht="22.5" customHeight="1" x14ac:dyDescent="0.15"/>
    <row r="51" ht="22.5" customHeight="1" x14ac:dyDescent="0.15"/>
  </sheetData>
  <mergeCells count="13">
    <mergeCell ref="B33:D33"/>
    <mergeCell ref="L33:N33"/>
    <mergeCell ref="B28:D29"/>
    <mergeCell ref="B30:D30"/>
    <mergeCell ref="L30:N30"/>
    <mergeCell ref="B31:B32"/>
    <mergeCell ref="L31:L32"/>
    <mergeCell ref="B34:B35"/>
    <mergeCell ref="L34:L35"/>
    <mergeCell ref="B36:D36"/>
    <mergeCell ref="L36:N36"/>
    <mergeCell ref="B37:B38"/>
    <mergeCell ref="L37:L38"/>
  </mergeCells>
  <phoneticPr fontId="7"/>
  <conditionalFormatting sqref="Y28:AD28 C31:C32 F28:J28">
    <cfRule type="cellIs" dxfId="17" priority="2" stopIfTrue="1" operator="equal">
      <formula>"."</formula>
    </cfRule>
  </conditionalFormatting>
  <conditionalFormatting sqref="M31:M32">
    <cfRule type="cellIs" dxfId="16"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R51"/>
  <sheetViews>
    <sheetView topLeftCell="C29" zoomScaleNormal="100" workbookViewId="0">
      <selection activeCell="M32" sqref="M32"/>
    </sheetView>
  </sheetViews>
  <sheetFormatPr defaultColWidth="5.25" defaultRowHeight="13.5" x14ac:dyDescent="0.15"/>
  <cols>
    <col min="1" max="2" width="7" customWidth="1"/>
    <col min="3" max="3" width="25.625" customWidth="1"/>
    <col min="4" max="4" width="4.625" customWidth="1"/>
    <col min="5" max="5" width="5.375" customWidth="1"/>
    <col min="6" max="10" width="6.75" customWidth="1"/>
    <col min="11" max="11" width="3.375" customWidth="1"/>
    <col min="12" max="12" width="7" customWidth="1"/>
    <col min="13" max="13" width="25.625" customWidth="1"/>
    <col min="14" max="14" width="4.625" customWidth="1"/>
    <col min="15" max="15" width="5.375" customWidth="1"/>
    <col min="16" max="24" width="5.25" customWidth="1"/>
    <col min="25" max="31" width="5.375" customWidth="1"/>
    <col min="32" max="122" width="5.25" customWidth="1"/>
  </cols>
  <sheetData>
    <row r="1" spans="2:122" s="1" customFormat="1" ht="21.75" customHeight="1" x14ac:dyDescent="0.15">
      <c r="B1" s="15"/>
      <c r="C1" s="16"/>
      <c r="D1" s="2"/>
      <c r="E1" s="13"/>
      <c r="F1" s="4"/>
      <c r="G1" s="4"/>
      <c r="H1" s="4"/>
      <c r="I1" s="4"/>
      <c r="J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row>
    <row r="2" spans="2:122" s="1" customFormat="1" ht="15" customHeight="1" x14ac:dyDescent="0.15">
      <c r="B2" s="15"/>
      <c r="C2" s="16"/>
      <c r="D2" s="2"/>
      <c r="E2" s="13"/>
      <c r="F2" s="4"/>
      <c r="G2" s="4"/>
      <c r="H2" s="4"/>
      <c r="I2" s="4"/>
      <c r="J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row>
    <row r="3" spans="2:122" s="1" customFormat="1" ht="15" customHeight="1" x14ac:dyDescent="0.15">
      <c r="B3" s="15"/>
      <c r="C3" s="16"/>
      <c r="D3" s="2"/>
      <c r="E3" s="13"/>
      <c r="F3" s="4"/>
      <c r="G3" s="4"/>
      <c r="H3" s="4"/>
      <c r="I3" s="4"/>
      <c r="J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row>
    <row r="4" spans="2:122" s="1" customFormat="1" ht="15" customHeight="1" x14ac:dyDescent="0.15">
      <c r="B4" s="15"/>
      <c r="C4" s="16"/>
      <c r="D4" s="2"/>
      <c r="E4" s="13"/>
      <c r="F4" s="4"/>
      <c r="G4" s="4"/>
      <c r="H4" s="4"/>
      <c r="I4" s="4"/>
      <c r="J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row>
    <row r="5" spans="2:122" s="1" customFormat="1" ht="15" customHeight="1" x14ac:dyDescent="0.15">
      <c r="B5" s="15"/>
      <c r="C5" s="16"/>
      <c r="D5" s="2"/>
      <c r="E5" s="13"/>
      <c r="F5" s="4"/>
      <c r="G5" s="4"/>
      <c r="H5" s="4"/>
      <c r="I5" s="4"/>
      <c r="J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row>
    <row r="6" spans="2:122" s="1" customFormat="1" ht="15" customHeight="1" x14ac:dyDescent="0.15">
      <c r="B6" s="15"/>
      <c r="C6" s="16"/>
      <c r="D6" s="2"/>
      <c r="E6" s="13"/>
      <c r="F6" s="4"/>
      <c r="G6" s="4"/>
      <c r="H6" s="4"/>
      <c r="I6" s="4"/>
      <c r="J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row>
    <row r="7" spans="2:122" s="1" customFormat="1" ht="15" customHeight="1" x14ac:dyDescent="0.15">
      <c r="B7" s="15"/>
      <c r="C7" s="16"/>
      <c r="D7" s="2"/>
      <c r="E7" s="13"/>
      <c r="F7" s="4"/>
      <c r="G7" s="4"/>
      <c r="H7" s="4"/>
      <c r="I7" s="4"/>
      <c r="J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row>
    <row r="8" spans="2:122" s="1" customFormat="1" ht="15" hidden="1" customHeight="1" x14ac:dyDescent="0.15">
      <c r="B8" s="15"/>
      <c r="C8" s="16"/>
      <c r="D8" s="2"/>
      <c r="E8" s="13"/>
      <c r="F8" s="4"/>
      <c r="G8" s="4"/>
      <c r="H8" s="4"/>
      <c r="I8" s="4"/>
      <c r="J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row>
    <row r="9" spans="2:122" s="1" customFormat="1" ht="15" hidden="1" customHeight="1" x14ac:dyDescent="0.15">
      <c r="B9" s="15"/>
      <c r="C9" s="16"/>
      <c r="D9" s="2"/>
      <c r="E9" s="13"/>
      <c r="F9" s="4"/>
      <c r="G9" s="4"/>
      <c r="H9" s="4"/>
      <c r="I9" s="4"/>
      <c r="J9" s="4"/>
      <c r="K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row>
    <row r="10" spans="2:122" s="1" customFormat="1" ht="15" hidden="1" customHeight="1" x14ac:dyDescent="0.15">
      <c r="B10" s="15"/>
      <c r="C10" s="16"/>
      <c r="D10" s="5"/>
      <c r="E10" s="12"/>
      <c r="F10" s="4"/>
      <c r="G10" s="4"/>
      <c r="H10" s="4"/>
      <c r="I10" s="4"/>
      <c r="J10" s="4"/>
      <c r="K10" s="3"/>
      <c r="O10" s="4"/>
      <c r="P10" s="4"/>
      <c r="Q10" s="4"/>
      <c r="R10" s="4"/>
      <c r="S10" s="4"/>
      <c r="T10" s="4"/>
      <c r="U10" s="4"/>
      <c r="V10" s="4"/>
      <c r="W10" s="4"/>
      <c r="X10" s="3"/>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row>
    <row r="11" spans="2:122" s="1" customFormat="1" ht="15" hidden="1" customHeight="1" x14ac:dyDescent="0.15">
      <c r="B11" s="15"/>
      <c r="C11" s="16"/>
      <c r="D11" s="5"/>
      <c r="E11" s="12"/>
      <c r="F11" s="4"/>
      <c r="G11" s="4"/>
      <c r="H11" s="4"/>
      <c r="I11" s="4"/>
      <c r="J11" s="4"/>
      <c r="K11" s="6"/>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row>
    <row r="12" spans="2:122" s="1" customFormat="1" ht="15" hidden="1" customHeight="1" x14ac:dyDescent="0.15">
      <c r="B12" s="15"/>
      <c r="C12" s="16"/>
      <c r="D12" s="5"/>
      <c r="E12" s="12"/>
      <c r="F12" s="4"/>
      <c r="G12" s="4"/>
      <c r="H12" s="4"/>
      <c r="I12" s="4"/>
      <c r="J12" s="4"/>
      <c r="K12" s="6"/>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row>
    <row r="13" spans="2:122" s="1" customFormat="1" ht="15" hidden="1" customHeight="1" x14ac:dyDescent="0.15">
      <c r="B13" s="15"/>
      <c r="C13" s="16"/>
      <c r="D13" s="5"/>
      <c r="E13" s="12"/>
      <c r="F13" s="4"/>
      <c r="G13" s="4"/>
      <c r="H13" s="4"/>
      <c r="I13" s="4"/>
      <c r="J13" s="4"/>
      <c r="K13" s="6"/>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row>
    <row r="14" spans="2:122" s="1" customFormat="1" ht="15" customHeight="1" x14ac:dyDescent="0.15">
      <c r="B14" s="15"/>
      <c r="C14" s="16"/>
      <c r="D14" s="5"/>
      <c r="E14" s="12"/>
      <c r="F14" s="4"/>
      <c r="G14" s="4"/>
      <c r="H14" s="4"/>
      <c r="I14" s="4"/>
      <c r="J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row>
    <row r="15" spans="2:122" s="1" customFormat="1" ht="15" customHeight="1" x14ac:dyDescent="0.15">
      <c r="B15" s="15"/>
      <c r="C15" s="16"/>
      <c r="D15" s="5"/>
      <c r="E15" s="12"/>
      <c r="F15" s="4"/>
      <c r="G15" s="4"/>
      <c r="H15" s="4"/>
      <c r="I15" s="4"/>
      <c r="J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row>
    <row r="16" spans="2:122" s="1" customFormat="1" ht="15" customHeight="1" x14ac:dyDescent="0.15">
      <c r="B16" s="15"/>
      <c r="C16" s="16"/>
      <c r="D16" s="5"/>
      <c r="E16" s="12"/>
      <c r="F16" s="4"/>
      <c r="G16" s="4"/>
      <c r="H16" s="4"/>
      <c r="I16" s="4"/>
      <c r="J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row>
    <row r="17" spans="2:122" s="1" customFormat="1" ht="15" customHeight="1" x14ac:dyDescent="0.15">
      <c r="B17" s="15"/>
      <c r="C17" s="16"/>
      <c r="D17" s="5"/>
      <c r="E17" s="12"/>
      <c r="F17" s="4"/>
      <c r="G17" s="4"/>
      <c r="H17" s="4"/>
      <c r="I17" s="4"/>
      <c r="J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row>
    <row r="18" spans="2:122" s="1" customFormat="1" ht="15" customHeight="1" x14ac:dyDescent="0.15">
      <c r="B18" s="15"/>
      <c r="C18" s="16"/>
      <c r="D18" s="5"/>
      <c r="E18" s="12"/>
      <c r="F18" s="4"/>
      <c r="G18" s="4"/>
      <c r="H18" s="4"/>
      <c r="I18" s="4"/>
      <c r="J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row>
    <row r="19" spans="2:122" s="1" customFormat="1" ht="15" customHeight="1" x14ac:dyDescent="0.15">
      <c r="B19" s="15"/>
      <c r="C19" s="16"/>
      <c r="D19" s="5"/>
      <c r="E19" s="12"/>
      <c r="F19" s="4"/>
      <c r="G19" s="4"/>
      <c r="H19" s="4"/>
      <c r="I19" s="4"/>
      <c r="J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row>
    <row r="20" spans="2:122" s="1" customFormat="1" ht="15" customHeight="1" x14ac:dyDescent="0.15">
      <c r="B20" s="15"/>
      <c r="C20" s="16"/>
      <c r="D20" s="5"/>
      <c r="E20" s="12"/>
      <c r="F20" s="4"/>
      <c r="G20" s="4"/>
      <c r="H20" s="4"/>
      <c r="I20" s="4"/>
      <c r="J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row>
    <row r="21" spans="2:122" s="1" customFormat="1" ht="15" customHeight="1" x14ac:dyDescent="0.15">
      <c r="B21" s="15"/>
      <c r="C21" s="16"/>
      <c r="D21" s="5"/>
      <c r="E21" s="12"/>
      <c r="F21" s="4"/>
      <c r="G21" s="4"/>
      <c r="H21" s="4"/>
      <c r="I21" s="4"/>
      <c r="J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row>
    <row r="22" spans="2:122" s="1" customFormat="1" ht="15" customHeight="1" x14ac:dyDescent="0.15">
      <c r="B22" s="15"/>
      <c r="C22" s="16"/>
      <c r="D22" s="5"/>
      <c r="E22" s="12"/>
      <c r="F22" s="4"/>
      <c r="G22" s="4"/>
      <c r="H22" s="4"/>
      <c r="I22" s="4"/>
      <c r="J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row>
    <row r="23" spans="2:122" s="1" customFormat="1" ht="15" customHeight="1" x14ac:dyDescent="0.15">
      <c r="B23" s="15"/>
      <c r="C23" s="16"/>
      <c r="D23" s="5"/>
      <c r="E23" s="12"/>
      <c r="F23" s="4"/>
      <c r="G23" s="4"/>
      <c r="H23" s="4"/>
      <c r="I23" s="4"/>
      <c r="J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row>
    <row r="24" spans="2:122" s="1" customFormat="1" ht="15" customHeight="1" x14ac:dyDescent="0.15">
      <c r="B24" s="15"/>
      <c r="C24" s="16"/>
      <c r="D24" s="5"/>
      <c r="E24" s="12"/>
      <c r="F24" s="4"/>
      <c r="G24" s="4"/>
      <c r="H24" s="4"/>
      <c r="I24" s="4"/>
      <c r="J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row>
    <row r="25" spans="2:122" s="1" customFormat="1" ht="15" customHeight="1" x14ac:dyDescent="0.15">
      <c r="B25" s="15"/>
      <c r="C25" s="16"/>
      <c r="D25" s="5"/>
      <c r="E25" s="12"/>
      <c r="F25" s="4"/>
      <c r="G25" s="4"/>
      <c r="H25" s="4"/>
      <c r="I25" s="4"/>
      <c r="J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row>
    <row r="26" spans="2:122" s="1" customFormat="1" ht="15" customHeight="1" x14ac:dyDescent="0.15">
      <c r="B26" s="15"/>
      <c r="C26" s="16"/>
      <c r="D26" s="5"/>
      <c r="E26" s="12"/>
      <c r="F26" s="4"/>
      <c r="G26" s="4"/>
      <c r="H26" s="4"/>
      <c r="I26" s="4"/>
      <c r="J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row>
    <row r="27" spans="2:122" s="1" customFormat="1" ht="15" customHeight="1" x14ac:dyDescent="0.15">
      <c r="B27" s="20"/>
      <c r="C27" s="20"/>
      <c r="D27" s="45"/>
      <c r="E27" s="34"/>
      <c r="F27" s="10"/>
      <c r="G27" s="10"/>
      <c r="H27" s="10"/>
      <c r="I27" s="4"/>
      <c r="J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row>
    <row r="28" spans="2:122" s="4" customFormat="1" ht="129.94999999999999" customHeight="1" x14ac:dyDescent="0.15">
      <c r="B28" s="20"/>
      <c r="C28" s="20"/>
      <c r="D28" s="45"/>
      <c r="E28" s="21"/>
      <c r="F28" s="22" t="s">
        <v>198</v>
      </c>
      <c r="G28" s="23" t="s">
        <v>199</v>
      </c>
      <c r="H28" s="24" t="s">
        <v>200</v>
      </c>
      <c r="I28" s="17"/>
      <c r="J28" s="17"/>
      <c r="K28" s="1"/>
      <c r="L28" s="9"/>
      <c r="M28" s="9"/>
      <c r="N28" s="9"/>
      <c r="Y28" s="17"/>
      <c r="Z28" s="17"/>
      <c r="AA28" s="17"/>
      <c r="AB28" s="17"/>
      <c r="AC28" s="17"/>
      <c r="AD28" s="17"/>
    </row>
    <row r="29" spans="2:122" s="3" customFormat="1" ht="20.100000000000001" customHeight="1" x14ac:dyDescent="0.15">
      <c r="B29" s="20"/>
      <c r="C29" s="20"/>
      <c r="D29" s="45"/>
      <c r="E29" s="11" t="s">
        <v>0</v>
      </c>
      <c r="F29" s="25"/>
      <c r="G29" s="26"/>
      <c r="H29" s="27"/>
      <c r="I29" s="18"/>
      <c r="J29" s="18"/>
      <c r="K29" s="1"/>
      <c r="O29" s="113" t="s">
        <v>0</v>
      </c>
      <c r="W29" s="12"/>
      <c r="X29" s="4"/>
      <c r="Y29" s="14" t="s">
        <v>1</v>
      </c>
      <c r="Z29" s="18"/>
      <c r="AA29" s="18"/>
      <c r="AB29" s="18"/>
      <c r="AC29" s="18"/>
      <c r="AD29" s="18"/>
    </row>
    <row r="30" spans="2:122" s="1" customFormat="1" ht="22.5" customHeight="1" x14ac:dyDescent="0.15">
      <c r="B30" s="386" t="s">
        <v>2</v>
      </c>
      <c r="C30" s="387"/>
      <c r="D30" s="387"/>
      <c r="E30" s="38">
        <v>391</v>
      </c>
      <c r="F30" s="35">
        <v>2.8132992327365729</v>
      </c>
      <c r="G30" s="32">
        <v>36.828644501278774</v>
      </c>
      <c r="H30" s="33">
        <v>60.358056265984651</v>
      </c>
      <c r="I30" s="19"/>
      <c r="J30" s="19"/>
      <c r="L30" s="386" t="s">
        <v>2</v>
      </c>
      <c r="M30" s="387"/>
      <c r="N30" s="387"/>
      <c r="O30" s="38">
        <f t="shared" ref="O30:O32" si="0">IF(LEN(E30)=0,"",E30)</f>
        <v>391</v>
      </c>
      <c r="P30" s="120"/>
      <c r="Q30" s="121"/>
      <c r="R30" s="121"/>
      <c r="S30" s="121"/>
      <c r="T30" s="121"/>
      <c r="U30" s="121"/>
      <c r="V30" s="121"/>
      <c r="W30" s="121"/>
      <c r="X30" s="122"/>
      <c r="Y30" s="123"/>
      <c r="Z30" s="8"/>
      <c r="AA30" s="8"/>
      <c r="AB30" s="8"/>
      <c r="AC30" s="8"/>
      <c r="AD30" s="8"/>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row>
    <row r="31" spans="2:122" s="1" customFormat="1" ht="22.5" customHeight="1" x14ac:dyDescent="0.15">
      <c r="B31" s="388" t="s">
        <v>3</v>
      </c>
      <c r="C31" s="42" t="s">
        <v>375</v>
      </c>
      <c r="D31" s="43"/>
      <c r="E31" s="39">
        <v>189</v>
      </c>
      <c r="F31" s="36">
        <v>4.2328042328042326</v>
      </c>
      <c r="G31" s="28">
        <v>39.682539682539684</v>
      </c>
      <c r="H31" s="29">
        <v>56.084656084656082</v>
      </c>
      <c r="I31" s="19"/>
      <c r="J31" s="19"/>
      <c r="K31" s="4"/>
      <c r="L31" s="388" t="s">
        <v>3</v>
      </c>
      <c r="M31" s="42" t="s">
        <v>375</v>
      </c>
      <c r="N31" s="43"/>
      <c r="O31" s="39">
        <f t="shared" si="0"/>
        <v>189</v>
      </c>
      <c r="P31" s="114"/>
      <c r="Q31" s="7"/>
      <c r="R31" s="7"/>
      <c r="S31" s="7"/>
      <c r="T31" s="7"/>
      <c r="U31" s="7"/>
      <c r="V31" s="7"/>
      <c r="W31" s="7"/>
      <c r="X31" s="4"/>
      <c r="Y31" s="115"/>
      <c r="Z31" s="8"/>
      <c r="AA31" s="8"/>
      <c r="AB31" s="8"/>
      <c r="AC31" s="8"/>
      <c r="AD31" s="8"/>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row>
    <row r="32" spans="2:122" s="1" customFormat="1" ht="22.5" customHeight="1" x14ac:dyDescent="0.15">
      <c r="B32" s="389"/>
      <c r="C32" s="41" t="s">
        <v>379</v>
      </c>
      <c r="D32" s="44"/>
      <c r="E32" s="40">
        <v>202</v>
      </c>
      <c r="F32" s="37">
        <v>1.4851485148514851</v>
      </c>
      <c r="G32" s="30">
        <v>34.158415841584159</v>
      </c>
      <c r="H32" s="31">
        <v>64.356435643564353</v>
      </c>
      <c r="I32" s="19"/>
      <c r="J32" s="19"/>
      <c r="K32" s="4"/>
      <c r="L32" s="389"/>
      <c r="M32" s="41" t="s">
        <v>379</v>
      </c>
      <c r="N32" s="44"/>
      <c r="O32" s="40">
        <f t="shared" si="0"/>
        <v>202</v>
      </c>
      <c r="P32" s="116"/>
      <c r="Q32" s="117"/>
      <c r="R32" s="117"/>
      <c r="S32" s="117"/>
      <c r="T32" s="117"/>
      <c r="U32" s="117"/>
      <c r="V32" s="117"/>
      <c r="W32" s="117"/>
      <c r="X32" s="118"/>
      <c r="Y32" s="119"/>
      <c r="Z32" s="8"/>
      <c r="AA32" s="8"/>
      <c r="AB32" s="8"/>
      <c r="AC32" s="8"/>
      <c r="AD32" s="8"/>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row>
    <row r="33" spans="3:7" ht="22.5" customHeight="1" x14ac:dyDescent="0.15"/>
    <row r="34" spans="3:7" ht="22.5" customHeight="1" x14ac:dyDescent="0.15">
      <c r="D34" s="130" t="str">
        <f>F28</f>
        <v>現在より難しい仕事</v>
      </c>
      <c r="E34" s="130" t="str">
        <f t="shared" ref="E34:F34" si="1">G28</f>
        <v>現在と同じくらい難しい仕事</v>
      </c>
      <c r="F34" s="130" t="str">
        <f t="shared" si="1"/>
        <v>現在より難しくない仕事</v>
      </c>
      <c r="G34" s="130" t="s">
        <v>232</v>
      </c>
    </row>
    <row r="35" spans="3:7" ht="22.5" customHeight="1" x14ac:dyDescent="0.15">
      <c r="C35" t="str">
        <f>"男性総合職(n=" &amp; E31 &amp; ")"</f>
        <v>男性総合職(n=189)</v>
      </c>
      <c r="D35" s="131">
        <f>F31</f>
        <v>4.2328042328042326</v>
      </c>
      <c r="E35" s="131">
        <f t="shared" ref="E35:F35" si="2">G31</f>
        <v>39.682539682539684</v>
      </c>
      <c r="F35" s="131">
        <f t="shared" si="2"/>
        <v>56.084656084656082</v>
      </c>
      <c r="G35" s="131">
        <f>SUM(D35:F35)</f>
        <v>100</v>
      </c>
    </row>
    <row r="36" spans="3:7" ht="22.5" customHeight="1" x14ac:dyDescent="0.15">
      <c r="C36" t="str">
        <f>"女性総合職(n=" &amp; E32 &amp; ")"</f>
        <v>女性総合職(n=202)</v>
      </c>
      <c r="D36" s="131">
        <f>F32</f>
        <v>1.4851485148514851</v>
      </c>
      <c r="E36" s="131">
        <f t="shared" ref="E36:F36" si="3">G32</f>
        <v>34.158415841584159</v>
      </c>
      <c r="F36" s="131">
        <f t="shared" si="3"/>
        <v>64.356435643564353</v>
      </c>
      <c r="G36" s="131">
        <f>SUM(D36:F36)</f>
        <v>100</v>
      </c>
    </row>
    <row r="37" spans="3:7" ht="22.5" customHeight="1" x14ac:dyDescent="0.15"/>
    <row r="38" spans="3:7" ht="22.5" customHeight="1" x14ac:dyDescent="0.15"/>
    <row r="39" spans="3:7" ht="22.5" customHeight="1" x14ac:dyDescent="0.15"/>
    <row r="40" spans="3:7" ht="22.5" customHeight="1" x14ac:dyDescent="0.15"/>
    <row r="41" spans="3:7" ht="22.5" customHeight="1" x14ac:dyDescent="0.15"/>
    <row r="42" spans="3:7" ht="22.5" customHeight="1" x14ac:dyDescent="0.15"/>
    <row r="43" spans="3:7" ht="22.5" customHeight="1" x14ac:dyDescent="0.15"/>
    <row r="44" spans="3:7" ht="22.5" customHeight="1" x14ac:dyDescent="0.15"/>
    <row r="45" spans="3:7" ht="22.5" customHeight="1" x14ac:dyDescent="0.15"/>
    <row r="46" spans="3:7" ht="22.5" customHeight="1" x14ac:dyDescent="0.15"/>
    <row r="47" spans="3:7" ht="22.5" customHeight="1" x14ac:dyDescent="0.15"/>
    <row r="48" spans="3:7" ht="22.5" customHeight="1" x14ac:dyDescent="0.15"/>
    <row r="49" ht="22.5" customHeight="1" x14ac:dyDescent="0.15"/>
    <row r="50" ht="22.5" customHeight="1" x14ac:dyDescent="0.15"/>
    <row r="51" ht="22.5" customHeight="1" x14ac:dyDescent="0.15"/>
  </sheetData>
  <mergeCells count="4">
    <mergeCell ref="B30:D30"/>
    <mergeCell ref="B31:B32"/>
    <mergeCell ref="L30:N30"/>
    <mergeCell ref="L31:L32"/>
  </mergeCells>
  <phoneticPr fontId="7"/>
  <conditionalFormatting sqref="Y28:AD28 C31:C32 F28:J28">
    <cfRule type="cellIs" dxfId="15" priority="2" stopIfTrue="1" operator="equal">
      <formula>"."</formula>
    </cfRule>
  </conditionalFormatting>
  <conditionalFormatting sqref="M31:M32">
    <cfRule type="cellIs" dxfId="14"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R48"/>
  <sheetViews>
    <sheetView topLeftCell="A44" zoomScaleNormal="100" workbookViewId="0">
      <selection activeCell="B34" sqref="B34:B35"/>
    </sheetView>
  </sheetViews>
  <sheetFormatPr defaultColWidth="5.25" defaultRowHeight="13.5" x14ac:dyDescent="0.15"/>
  <cols>
    <col min="1" max="2" width="7" customWidth="1"/>
    <col min="3" max="3" width="25.625" customWidth="1"/>
    <col min="4" max="4" width="4.625" customWidth="1"/>
    <col min="5" max="5" width="5.375" customWidth="1"/>
    <col min="6" max="10" width="6.75" customWidth="1"/>
    <col min="11" max="11" width="3.375" customWidth="1"/>
    <col min="12" max="12" width="7" customWidth="1"/>
    <col min="13" max="13" width="25.625" customWidth="1"/>
    <col min="14" max="14" width="4.625" customWidth="1"/>
    <col min="15" max="15" width="5.375" customWidth="1"/>
    <col min="16" max="24" width="5.25" customWidth="1"/>
    <col min="25" max="31" width="5.375" customWidth="1"/>
    <col min="32" max="122" width="5.25" customWidth="1"/>
  </cols>
  <sheetData>
    <row r="1" spans="2:122" s="1" customFormat="1" ht="21.75" customHeight="1" x14ac:dyDescent="0.15">
      <c r="B1" s="15"/>
      <c r="C1" s="16"/>
      <c r="D1" s="2"/>
      <c r="E1" s="13"/>
      <c r="F1" s="4"/>
      <c r="G1" s="4"/>
      <c r="H1" s="4"/>
      <c r="I1" s="4"/>
      <c r="J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row>
    <row r="2" spans="2:122" s="1" customFormat="1" ht="15" customHeight="1" x14ac:dyDescent="0.15">
      <c r="B2" s="15"/>
      <c r="C2" s="16"/>
      <c r="D2" s="2"/>
      <c r="E2" s="13"/>
      <c r="F2" s="4"/>
      <c r="G2" s="4"/>
      <c r="H2" s="4"/>
      <c r="I2" s="4"/>
      <c r="J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row>
    <row r="3" spans="2:122" s="1" customFormat="1" ht="15" customHeight="1" x14ac:dyDescent="0.15">
      <c r="B3" s="15"/>
      <c r="C3" s="16"/>
      <c r="D3" s="2"/>
      <c r="E3" s="13"/>
      <c r="F3" s="4"/>
      <c r="G3" s="4"/>
      <c r="H3" s="4"/>
      <c r="I3" s="4"/>
      <c r="J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row>
    <row r="4" spans="2:122" s="1" customFormat="1" ht="15" customHeight="1" x14ac:dyDescent="0.15">
      <c r="B4" s="15"/>
      <c r="C4" s="16"/>
      <c r="D4" s="2"/>
      <c r="E4" s="13"/>
      <c r="F4" s="4"/>
      <c r="G4" s="4"/>
      <c r="H4" s="4"/>
      <c r="I4" s="4"/>
      <c r="J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row>
    <row r="5" spans="2:122" s="1" customFormat="1" ht="15" customHeight="1" x14ac:dyDescent="0.15">
      <c r="B5" s="15"/>
      <c r="C5" s="16"/>
      <c r="D5" s="2"/>
      <c r="E5" s="13"/>
      <c r="F5" s="4"/>
      <c r="G5" s="4"/>
      <c r="H5" s="4"/>
      <c r="I5" s="4"/>
      <c r="J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row>
    <row r="6" spans="2:122" s="1" customFormat="1" ht="15" customHeight="1" x14ac:dyDescent="0.15">
      <c r="B6" s="15"/>
      <c r="C6" s="16"/>
      <c r="D6" s="2"/>
      <c r="E6" s="13"/>
      <c r="F6" s="4"/>
      <c r="G6" s="4"/>
      <c r="H6" s="4"/>
      <c r="I6" s="4"/>
      <c r="J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row>
    <row r="7" spans="2:122" s="1" customFormat="1" ht="15" customHeight="1" x14ac:dyDescent="0.15">
      <c r="B7" s="15"/>
      <c r="C7" s="16"/>
      <c r="D7" s="2"/>
      <c r="E7" s="13"/>
      <c r="F7" s="4"/>
      <c r="G7" s="4"/>
      <c r="H7" s="4"/>
      <c r="I7" s="4"/>
      <c r="J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row>
    <row r="8" spans="2:122" s="1" customFormat="1" ht="15" hidden="1" customHeight="1" x14ac:dyDescent="0.15">
      <c r="B8" s="15"/>
      <c r="C8" s="16"/>
      <c r="D8" s="2"/>
      <c r="E8" s="13"/>
      <c r="F8" s="4"/>
      <c r="G8" s="4"/>
      <c r="H8" s="4"/>
      <c r="I8" s="4"/>
      <c r="J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row>
    <row r="9" spans="2:122" s="1" customFormat="1" ht="15" hidden="1" customHeight="1" x14ac:dyDescent="0.15">
      <c r="B9" s="15"/>
      <c r="C9" s="16"/>
      <c r="D9" s="2"/>
      <c r="E9" s="13"/>
      <c r="F9" s="4"/>
      <c r="G9" s="4"/>
      <c r="H9" s="4"/>
      <c r="I9" s="4"/>
      <c r="J9" s="4"/>
      <c r="K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row>
    <row r="10" spans="2:122" s="1" customFormat="1" ht="15" hidden="1" customHeight="1" x14ac:dyDescent="0.15">
      <c r="B10" s="15"/>
      <c r="C10" s="16"/>
      <c r="D10" s="5"/>
      <c r="E10" s="12"/>
      <c r="F10" s="4"/>
      <c r="G10" s="4"/>
      <c r="H10" s="4"/>
      <c r="I10" s="4"/>
      <c r="J10" s="4"/>
      <c r="K10" s="3"/>
      <c r="O10" s="4"/>
      <c r="P10" s="4"/>
      <c r="Q10" s="4"/>
      <c r="R10" s="4"/>
      <c r="S10" s="4"/>
      <c r="T10" s="4"/>
      <c r="U10" s="4"/>
      <c r="V10" s="4"/>
      <c r="W10" s="4"/>
      <c r="X10" s="3"/>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row>
    <row r="11" spans="2:122" s="1" customFormat="1" ht="15" hidden="1" customHeight="1" x14ac:dyDescent="0.15">
      <c r="B11" s="15"/>
      <c r="C11" s="16"/>
      <c r="D11" s="5"/>
      <c r="E11" s="12"/>
      <c r="F11" s="4"/>
      <c r="G11" s="4"/>
      <c r="H11" s="4"/>
      <c r="I11" s="4"/>
      <c r="J11" s="4"/>
      <c r="K11" s="6"/>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row>
    <row r="12" spans="2:122" s="1" customFormat="1" ht="15" hidden="1" customHeight="1" x14ac:dyDescent="0.15">
      <c r="B12" s="15"/>
      <c r="C12" s="16"/>
      <c r="D12" s="5"/>
      <c r="E12" s="12"/>
      <c r="F12" s="4"/>
      <c r="G12" s="4"/>
      <c r="H12" s="4"/>
      <c r="I12" s="4"/>
      <c r="J12" s="4"/>
      <c r="K12" s="6"/>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row>
    <row r="13" spans="2:122" s="1" customFormat="1" ht="15" hidden="1" customHeight="1" x14ac:dyDescent="0.15">
      <c r="B13" s="15"/>
      <c r="C13" s="16"/>
      <c r="D13" s="5"/>
      <c r="E13" s="12"/>
      <c r="F13" s="4"/>
      <c r="G13" s="4"/>
      <c r="H13" s="4"/>
      <c r="I13" s="4"/>
      <c r="J13" s="4"/>
      <c r="K13" s="6"/>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row>
    <row r="14" spans="2:122" s="1" customFormat="1" ht="15" customHeight="1" x14ac:dyDescent="0.15">
      <c r="B14" s="15"/>
      <c r="C14" s="16"/>
      <c r="D14" s="5"/>
      <c r="E14" s="12"/>
      <c r="F14" s="4"/>
      <c r="G14" s="4"/>
      <c r="H14" s="4"/>
      <c r="I14" s="4"/>
      <c r="J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row>
    <row r="15" spans="2:122" s="1" customFormat="1" ht="15" customHeight="1" x14ac:dyDescent="0.15">
      <c r="B15" s="15"/>
      <c r="C15" s="16"/>
      <c r="D15" s="5"/>
      <c r="E15" s="12"/>
      <c r="F15" s="4"/>
      <c r="G15" s="4"/>
      <c r="H15" s="4"/>
      <c r="I15" s="4"/>
      <c r="J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row>
    <row r="16" spans="2:122" s="1" customFormat="1" ht="15" customHeight="1" x14ac:dyDescent="0.15">
      <c r="B16" s="15"/>
      <c r="C16" s="16"/>
      <c r="D16" s="5"/>
      <c r="E16" s="12"/>
      <c r="F16" s="4"/>
      <c r="G16" s="4"/>
      <c r="H16" s="4"/>
      <c r="I16" s="4"/>
      <c r="J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row>
    <row r="17" spans="2:122" s="1" customFormat="1" ht="15" customHeight="1" x14ac:dyDescent="0.15">
      <c r="B17" s="15"/>
      <c r="C17" s="16"/>
      <c r="D17" s="5"/>
      <c r="E17" s="12"/>
      <c r="F17" s="4"/>
      <c r="G17" s="4"/>
      <c r="H17" s="4"/>
      <c r="I17" s="4"/>
      <c r="J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row>
    <row r="18" spans="2:122" s="1" customFormat="1" ht="15" customHeight="1" x14ac:dyDescent="0.15">
      <c r="B18" s="15"/>
      <c r="C18" s="16"/>
      <c r="D18" s="5"/>
      <c r="E18" s="12"/>
      <c r="F18" s="4"/>
      <c r="G18" s="4"/>
      <c r="H18" s="4"/>
      <c r="I18" s="4"/>
      <c r="J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row>
    <row r="19" spans="2:122" s="1" customFormat="1" ht="15" customHeight="1" x14ac:dyDescent="0.15">
      <c r="B19" s="15"/>
      <c r="C19" s="16"/>
      <c r="D19" s="5"/>
      <c r="E19" s="12"/>
      <c r="F19" s="4"/>
      <c r="G19" s="4"/>
      <c r="H19" s="4"/>
      <c r="I19" s="4"/>
      <c r="J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row>
    <row r="20" spans="2:122" s="1" customFormat="1" ht="15" customHeight="1" x14ac:dyDescent="0.15">
      <c r="B20" s="15"/>
      <c r="C20" s="16"/>
      <c r="D20" s="5"/>
      <c r="E20" s="12"/>
      <c r="F20" s="4"/>
      <c r="G20" s="4"/>
      <c r="H20" s="4"/>
      <c r="I20" s="4"/>
      <c r="J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row>
    <row r="21" spans="2:122" s="1" customFormat="1" ht="15" customHeight="1" x14ac:dyDescent="0.15">
      <c r="B21" s="15"/>
      <c r="C21" s="16"/>
      <c r="D21" s="5"/>
      <c r="E21" s="12"/>
      <c r="F21" s="4"/>
      <c r="G21" s="4"/>
      <c r="H21" s="4"/>
      <c r="I21" s="4"/>
      <c r="J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row>
    <row r="22" spans="2:122" s="1" customFormat="1" ht="15" customHeight="1" x14ac:dyDescent="0.15">
      <c r="B22" s="15"/>
      <c r="C22" s="16"/>
      <c r="D22" s="5"/>
      <c r="E22" s="12"/>
      <c r="F22" s="4"/>
      <c r="G22" s="4"/>
      <c r="H22" s="4"/>
      <c r="I22" s="4"/>
      <c r="J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row>
    <row r="23" spans="2:122" s="1" customFormat="1" ht="15" customHeight="1" x14ac:dyDescent="0.15">
      <c r="B23" s="15"/>
      <c r="C23" s="16"/>
      <c r="D23" s="5"/>
      <c r="E23" s="12"/>
      <c r="F23" s="4"/>
      <c r="G23" s="4"/>
      <c r="H23" s="4"/>
      <c r="I23" s="4"/>
      <c r="J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row>
    <row r="24" spans="2:122" s="1" customFormat="1" ht="15" customHeight="1" x14ac:dyDescent="0.15">
      <c r="B24" s="15"/>
      <c r="C24" s="16"/>
      <c r="D24" s="5"/>
      <c r="E24" s="12"/>
      <c r="F24" s="4"/>
      <c r="G24" s="4"/>
      <c r="H24" s="4"/>
      <c r="I24" s="4"/>
      <c r="J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row>
    <row r="25" spans="2:122" s="1" customFormat="1" ht="15" customHeight="1" x14ac:dyDescent="0.15">
      <c r="B25" s="15"/>
      <c r="C25" s="16"/>
      <c r="D25" s="5"/>
      <c r="E25" s="12"/>
      <c r="F25" s="4"/>
      <c r="G25" s="4"/>
      <c r="H25" s="4"/>
      <c r="I25" s="4"/>
      <c r="J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row>
    <row r="26" spans="2:122" s="1" customFormat="1" ht="15" customHeight="1" x14ac:dyDescent="0.15">
      <c r="B26" s="15"/>
      <c r="C26" s="16"/>
      <c r="D26" s="5"/>
      <c r="E26" s="12"/>
      <c r="F26" s="4"/>
      <c r="G26" s="4"/>
      <c r="H26" s="4"/>
      <c r="I26" s="4"/>
      <c r="J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row>
    <row r="27" spans="2:122" s="1" customFormat="1" ht="15" customHeight="1" x14ac:dyDescent="0.15">
      <c r="B27" s="201"/>
      <c r="C27" s="202"/>
      <c r="D27" s="5"/>
      <c r="E27" s="34"/>
      <c r="F27" s="10"/>
      <c r="G27" s="10"/>
      <c r="H27" s="10"/>
      <c r="I27" s="4"/>
      <c r="J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row>
    <row r="28" spans="2:122" s="4" customFormat="1" ht="129.94999999999999" customHeight="1" x14ac:dyDescent="0.15">
      <c r="B28" s="406" t="s">
        <v>307</v>
      </c>
      <c r="C28" s="407"/>
      <c r="D28" s="407"/>
      <c r="E28" s="21"/>
      <c r="F28" s="22" t="s">
        <v>198</v>
      </c>
      <c r="G28" s="23" t="s">
        <v>199</v>
      </c>
      <c r="H28" s="24" t="s">
        <v>200</v>
      </c>
      <c r="I28" s="17"/>
      <c r="J28" s="17"/>
      <c r="K28" s="1"/>
      <c r="L28" s="9"/>
      <c r="M28" s="9"/>
      <c r="N28" s="9"/>
      <c r="Y28" s="17"/>
      <c r="Z28" s="17"/>
      <c r="AA28" s="17"/>
      <c r="AB28" s="17"/>
      <c r="AC28" s="17"/>
      <c r="AD28" s="17"/>
    </row>
    <row r="29" spans="2:122" s="3" customFormat="1" ht="20.100000000000001" customHeight="1" x14ac:dyDescent="0.15">
      <c r="B29" s="407"/>
      <c r="C29" s="407"/>
      <c r="D29" s="407"/>
      <c r="E29" s="11" t="s">
        <v>0</v>
      </c>
      <c r="F29" s="25"/>
      <c r="G29" s="26"/>
      <c r="H29" s="27"/>
      <c r="I29" s="18"/>
      <c r="J29" s="18"/>
      <c r="K29" s="1"/>
      <c r="O29" s="113" t="s">
        <v>0</v>
      </c>
      <c r="W29" s="12"/>
      <c r="X29" s="4"/>
      <c r="Y29" s="14" t="s">
        <v>279</v>
      </c>
      <c r="Z29" s="18"/>
      <c r="AA29" s="18"/>
      <c r="AB29" s="18"/>
      <c r="AC29" s="18"/>
      <c r="AD29" s="18"/>
    </row>
    <row r="30" spans="2:122" s="1" customFormat="1" ht="22.5" customHeight="1" x14ac:dyDescent="0.15">
      <c r="B30" s="408" t="s">
        <v>2</v>
      </c>
      <c r="C30" s="409"/>
      <c r="D30" s="409"/>
      <c r="E30" s="38">
        <v>189</v>
      </c>
      <c r="F30" s="35">
        <v>4.2328042328042326</v>
      </c>
      <c r="G30" s="32">
        <v>39.682539682539684</v>
      </c>
      <c r="H30" s="33">
        <v>56.084656084656082</v>
      </c>
      <c r="I30" s="4"/>
      <c r="J30" s="4"/>
      <c r="L30" s="408" t="s">
        <v>310</v>
      </c>
      <c r="M30" s="409"/>
      <c r="N30" s="409"/>
      <c r="O30" s="38">
        <f t="shared" ref="O30:O35" si="0">IF(LEN(E30)=0,"",E30)</f>
        <v>189</v>
      </c>
      <c r="P30" s="207"/>
      <c r="Q30" s="122"/>
      <c r="R30" s="122"/>
      <c r="S30" s="122"/>
      <c r="T30" s="122"/>
      <c r="U30" s="122"/>
      <c r="V30" s="122"/>
      <c r="W30" s="122"/>
      <c r="X30" s="122"/>
      <c r="Y30" s="208"/>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row>
    <row r="31" spans="2:122" s="1" customFormat="1" ht="22.5" customHeight="1" x14ac:dyDescent="0.15">
      <c r="B31" s="388" t="s">
        <v>376</v>
      </c>
      <c r="C31" s="42" t="s">
        <v>308</v>
      </c>
      <c r="D31" s="209"/>
      <c r="E31" s="39">
        <v>56</v>
      </c>
      <c r="F31" s="164">
        <v>3.5714285714285712</v>
      </c>
      <c r="G31" s="56">
        <v>60.714285714285708</v>
      </c>
      <c r="H31" s="78">
        <v>35.714285714285715</v>
      </c>
      <c r="I31" s="4"/>
      <c r="J31" s="4"/>
      <c r="L31" s="443" t="s">
        <v>325</v>
      </c>
      <c r="M31" s="42" t="s">
        <v>308</v>
      </c>
      <c r="N31" s="209"/>
      <c r="O31" s="39">
        <f t="shared" si="0"/>
        <v>56</v>
      </c>
      <c r="P31" s="210"/>
      <c r="Q31" s="4"/>
      <c r="R31" s="4"/>
      <c r="S31" s="4"/>
      <c r="T31" s="4"/>
      <c r="U31" s="4"/>
      <c r="V31" s="4"/>
      <c r="W31" s="4"/>
      <c r="X31" s="4"/>
      <c r="Y31" s="211"/>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row>
    <row r="32" spans="2:122" s="1" customFormat="1" ht="22.5" customHeight="1" x14ac:dyDescent="0.15">
      <c r="B32" s="389"/>
      <c r="C32" s="41" t="s">
        <v>309</v>
      </c>
      <c r="D32" s="212"/>
      <c r="E32" s="39">
        <v>133</v>
      </c>
      <c r="F32" s="164">
        <v>4.5112781954887211</v>
      </c>
      <c r="G32" s="59">
        <v>30.82706766917293</v>
      </c>
      <c r="H32" s="80">
        <v>64.661654135338338</v>
      </c>
      <c r="I32" s="4"/>
      <c r="J32" s="4"/>
      <c r="L32" s="444"/>
      <c r="M32" s="41" t="s">
        <v>309</v>
      </c>
      <c r="N32" s="212"/>
      <c r="O32" s="39">
        <f t="shared" si="0"/>
        <v>133</v>
      </c>
      <c r="P32" s="213"/>
      <c r="Q32" s="118"/>
      <c r="R32" s="118"/>
      <c r="S32" s="118"/>
      <c r="T32" s="118"/>
      <c r="U32" s="118"/>
      <c r="V32" s="118"/>
      <c r="W32" s="118"/>
      <c r="X32" s="118"/>
      <c r="Y32" s="21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row>
    <row r="33" spans="2:122" s="1" customFormat="1" ht="22.5" customHeight="1" x14ac:dyDescent="0.15">
      <c r="B33" s="408" t="s">
        <v>2</v>
      </c>
      <c r="C33" s="409"/>
      <c r="D33" s="409"/>
      <c r="E33" s="38">
        <v>202</v>
      </c>
      <c r="F33" s="35">
        <v>1.4851485148514851</v>
      </c>
      <c r="G33" s="32">
        <v>34.158415841584159</v>
      </c>
      <c r="H33" s="33">
        <v>64.356435643564353</v>
      </c>
      <c r="I33" s="4"/>
      <c r="J33" s="4"/>
      <c r="L33" s="408" t="s">
        <v>315</v>
      </c>
      <c r="M33" s="409"/>
      <c r="N33" s="409"/>
      <c r="O33" s="38">
        <f t="shared" si="0"/>
        <v>202</v>
      </c>
      <c r="P33" s="207"/>
      <c r="Q33" s="122"/>
      <c r="R33" s="122"/>
      <c r="S33" s="122"/>
      <c r="T33" s="122"/>
      <c r="U33" s="122"/>
      <c r="V33" s="122"/>
      <c r="W33" s="122"/>
      <c r="X33" s="122"/>
      <c r="Y33" s="208"/>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row>
    <row r="34" spans="2:122" s="1" customFormat="1" ht="22.5" customHeight="1" x14ac:dyDescent="0.15">
      <c r="B34" s="388" t="s">
        <v>380</v>
      </c>
      <c r="C34" s="42" t="s">
        <v>308</v>
      </c>
      <c r="D34" s="215"/>
      <c r="E34" s="39">
        <v>91</v>
      </c>
      <c r="F34" s="164">
        <v>1.098901098901099</v>
      </c>
      <c r="G34" s="56">
        <v>45.054945054945058</v>
      </c>
      <c r="H34" s="270">
        <v>53.846153846153847</v>
      </c>
      <c r="I34" s="4"/>
      <c r="J34" s="4"/>
      <c r="L34" s="443" t="s">
        <v>325</v>
      </c>
      <c r="M34" s="42" t="s">
        <v>308</v>
      </c>
      <c r="N34" s="215"/>
      <c r="O34" s="39">
        <f t="shared" si="0"/>
        <v>91</v>
      </c>
      <c r="P34" s="210"/>
      <c r="Q34" s="4"/>
      <c r="R34" s="4"/>
      <c r="S34" s="4"/>
      <c r="T34" s="4"/>
      <c r="U34" s="4"/>
      <c r="V34" s="4"/>
      <c r="W34" s="4"/>
      <c r="X34" s="4"/>
      <c r="Y34" s="211"/>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row>
    <row r="35" spans="2:122" s="1" customFormat="1" ht="22.5" customHeight="1" x14ac:dyDescent="0.15">
      <c r="B35" s="389"/>
      <c r="C35" s="41" t="s">
        <v>309</v>
      </c>
      <c r="D35" s="216"/>
      <c r="E35" s="40">
        <v>111</v>
      </c>
      <c r="F35" s="165">
        <v>1.8018018018018018</v>
      </c>
      <c r="G35" s="60">
        <v>25.225225225225223</v>
      </c>
      <c r="H35" s="57">
        <v>72.972972972972968</v>
      </c>
      <c r="I35" s="4"/>
      <c r="J35" s="4"/>
      <c r="L35" s="444"/>
      <c r="M35" s="41" t="s">
        <v>309</v>
      </c>
      <c r="N35" s="216"/>
      <c r="O35" s="40">
        <f t="shared" si="0"/>
        <v>111</v>
      </c>
      <c r="P35" s="213"/>
      <c r="Q35" s="118"/>
      <c r="R35" s="118"/>
      <c r="S35" s="118"/>
      <c r="T35" s="118"/>
      <c r="U35" s="118"/>
      <c r="V35" s="118"/>
      <c r="W35" s="118"/>
      <c r="X35" s="118"/>
      <c r="Y35" s="21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row>
    <row r="36" spans="2:122" ht="22.5" customHeight="1" x14ac:dyDescent="0.15"/>
    <row r="37" spans="2:122" ht="22.5" customHeight="1" x14ac:dyDescent="0.15">
      <c r="N37" s="130" t="str">
        <f>F28</f>
        <v>現在より難しい仕事</v>
      </c>
      <c r="O37" s="130" t="str">
        <f t="shared" ref="O37:P37" si="1">G28</f>
        <v>現在と同じくらい難しい仕事</v>
      </c>
      <c r="P37" s="130" t="str">
        <f t="shared" si="1"/>
        <v>現在より難しくない仕事</v>
      </c>
      <c r="Q37" t="s">
        <v>228</v>
      </c>
    </row>
    <row r="38" spans="2:122" ht="22.5" customHeight="1" x14ac:dyDescent="0.15">
      <c r="M38" s="269" t="str">
        <f>"男性総合職 全体(n=" &amp; O30 &amp; ")"</f>
        <v>男性総合職 全体(n=189)</v>
      </c>
      <c r="N38" s="131">
        <f>F30</f>
        <v>4.2328042328042326</v>
      </c>
      <c r="O38" s="131">
        <f t="shared" ref="O38:P40" si="2">G30</f>
        <v>39.682539682539684</v>
      </c>
      <c r="P38" s="131">
        <f t="shared" si="2"/>
        <v>56.084656084656082</v>
      </c>
      <c r="Q38" s="131">
        <f>SUM(N38:P38)</f>
        <v>100</v>
      </c>
    </row>
    <row r="39" spans="2:122" ht="22.5" customHeight="1" x14ac:dyDescent="0.15">
      <c r="M39" s="269" t="str">
        <f>"モチベーション高い・同程度(n=" &amp; O31 &amp; ")"</f>
        <v>モチベーション高い・同程度(n=56)</v>
      </c>
      <c r="N39" s="131">
        <f t="shared" ref="N39:N40" si="3">F31</f>
        <v>3.5714285714285712</v>
      </c>
      <c r="O39" s="131">
        <f t="shared" si="2"/>
        <v>60.714285714285708</v>
      </c>
      <c r="P39" s="131">
        <f t="shared" si="2"/>
        <v>35.714285714285715</v>
      </c>
      <c r="Q39" s="131">
        <f>SUM(N39:P39)</f>
        <v>100</v>
      </c>
    </row>
    <row r="40" spans="2:122" ht="22.5" customHeight="1" x14ac:dyDescent="0.15">
      <c r="M40" s="269" t="str">
        <f>"低い(n=" &amp; O32 &amp; ")"</f>
        <v>低い(n=133)</v>
      </c>
      <c r="N40" s="131">
        <f t="shared" si="3"/>
        <v>4.5112781954887211</v>
      </c>
      <c r="O40" s="131">
        <f t="shared" si="2"/>
        <v>30.82706766917293</v>
      </c>
      <c r="P40" s="131">
        <f t="shared" si="2"/>
        <v>64.661654135338338</v>
      </c>
      <c r="Q40" s="131">
        <f t="shared" ref="Q40" si="4">SUM(N40:P40)</f>
        <v>99.999999999999986</v>
      </c>
    </row>
    <row r="41" spans="2:122" ht="22.5" customHeight="1" x14ac:dyDescent="0.15"/>
    <row r="42" spans="2:122" ht="22.5" customHeight="1" x14ac:dyDescent="0.15">
      <c r="M42" s="269" t="str">
        <f>"女性総合職 全体(n=" &amp; O33 &amp; ")"</f>
        <v>女性総合職 全体(n=202)</v>
      </c>
      <c r="N42" s="131">
        <f t="shared" ref="N42:P44" si="5">F33</f>
        <v>1.4851485148514851</v>
      </c>
      <c r="O42" s="131">
        <f t="shared" si="5"/>
        <v>34.158415841584159</v>
      </c>
      <c r="P42" s="131">
        <f t="shared" si="5"/>
        <v>64.356435643564353</v>
      </c>
      <c r="Q42" s="131">
        <f>SUM(N42:P42)</f>
        <v>100</v>
      </c>
    </row>
    <row r="43" spans="2:122" ht="22.5" customHeight="1" x14ac:dyDescent="0.15">
      <c r="M43" s="269" t="str">
        <f>"モチベーション高い・同程度(n=" &amp; O34 &amp; ")"</f>
        <v>モチベーション高い・同程度(n=91)</v>
      </c>
      <c r="N43" s="131">
        <f t="shared" si="5"/>
        <v>1.098901098901099</v>
      </c>
      <c r="O43" s="131">
        <f t="shared" si="5"/>
        <v>45.054945054945058</v>
      </c>
      <c r="P43" s="131">
        <f t="shared" si="5"/>
        <v>53.846153846153847</v>
      </c>
      <c r="Q43" s="131">
        <f>SUM(N43:P43)</f>
        <v>100</v>
      </c>
    </row>
    <row r="44" spans="2:122" ht="22.5" customHeight="1" x14ac:dyDescent="0.15">
      <c r="M44" s="269" t="str">
        <f>"低い(n=" &amp; O35 &amp; ")"</f>
        <v>低い(n=111)</v>
      </c>
      <c r="N44" s="131">
        <f t="shared" si="5"/>
        <v>1.8018018018018018</v>
      </c>
      <c r="O44" s="131">
        <f t="shared" si="5"/>
        <v>25.225225225225223</v>
      </c>
      <c r="P44" s="131">
        <f t="shared" si="5"/>
        <v>72.972972972972968</v>
      </c>
      <c r="Q44" s="131">
        <f>SUM(N44:P44)</f>
        <v>100</v>
      </c>
    </row>
    <row r="45" spans="2:122" ht="22.5" customHeight="1" x14ac:dyDescent="0.15"/>
    <row r="46" spans="2:122" ht="22.5" customHeight="1" x14ac:dyDescent="0.15"/>
    <row r="47" spans="2:122" ht="22.5" customHeight="1" x14ac:dyDescent="0.15"/>
    <row r="48" spans="2:122" ht="22.5" customHeight="1" x14ac:dyDescent="0.15"/>
  </sheetData>
  <mergeCells count="9">
    <mergeCell ref="B34:B35"/>
    <mergeCell ref="L34:L35"/>
    <mergeCell ref="B28:D29"/>
    <mergeCell ref="B30:D30"/>
    <mergeCell ref="L30:N30"/>
    <mergeCell ref="B31:B32"/>
    <mergeCell ref="L31:L32"/>
    <mergeCell ref="B33:D33"/>
    <mergeCell ref="L33:N33"/>
  </mergeCells>
  <phoneticPr fontId="7"/>
  <conditionalFormatting sqref="Y28:AD28 F28:J28">
    <cfRule type="cellIs" dxfId="13"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1"/>
  <sheetViews>
    <sheetView topLeftCell="C30" zoomScaleNormal="100" workbookViewId="0">
      <selection activeCell="N32" sqref="N32"/>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x14ac:dyDescent="0.15">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x14ac:dyDescent="0.15">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x14ac:dyDescent="0.15">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0"/>
      <c r="C27" s="20"/>
      <c r="D27" s="45"/>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0"/>
      <c r="C28" s="20"/>
      <c r="D28" s="45"/>
      <c r="E28" s="21"/>
      <c r="F28" s="22" t="s">
        <v>201</v>
      </c>
      <c r="G28" s="23" t="s">
        <v>202</v>
      </c>
      <c r="H28" s="23" t="s">
        <v>203</v>
      </c>
      <c r="I28" s="24" t="s">
        <v>204</v>
      </c>
      <c r="J28" s="17"/>
      <c r="K28" s="17"/>
      <c r="L28" s="1"/>
      <c r="M28" s="9"/>
      <c r="N28" s="9"/>
      <c r="O28" s="9"/>
      <c r="Z28" s="17"/>
      <c r="AA28" s="17"/>
      <c r="AB28" s="17"/>
      <c r="AC28" s="17"/>
      <c r="AD28" s="17"/>
      <c r="AE28" s="17"/>
    </row>
    <row r="29" spans="2:123" s="3" customFormat="1" ht="20.100000000000001" customHeight="1" x14ac:dyDescent="0.15">
      <c r="B29" s="20"/>
      <c r="C29" s="20"/>
      <c r="D29" s="45"/>
      <c r="E29" s="11" t="s">
        <v>0</v>
      </c>
      <c r="F29" s="25"/>
      <c r="G29" s="26"/>
      <c r="H29" s="26"/>
      <c r="I29" s="27"/>
      <c r="J29" s="18"/>
      <c r="K29" s="18"/>
      <c r="L29" s="1"/>
      <c r="P29" s="113" t="s">
        <v>0</v>
      </c>
      <c r="X29" s="12"/>
      <c r="Y29" s="4"/>
      <c r="Z29" s="14" t="s">
        <v>1</v>
      </c>
      <c r="AA29" s="18"/>
      <c r="AB29" s="18"/>
      <c r="AC29" s="18"/>
      <c r="AD29" s="18"/>
      <c r="AE29" s="18"/>
    </row>
    <row r="30" spans="2:123" s="1" customFormat="1" ht="22.5" customHeight="1" x14ac:dyDescent="0.15">
      <c r="B30" s="386" t="s">
        <v>2</v>
      </c>
      <c r="C30" s="387"/>
      <c r="D30" s="387"/>
      <c r="E30" s="38">
        <v>391</v>
      </c>
      <c r="F30" s="35">
        <v>7.6726342710997448</v>
      </c>
      <c r="G30" s="32">
        <v>35.294117647058826</v>
      </c>
      <c r="H30" s="32">
        <v>39.130434782608695</v>
      </c>
      <c r="I30" s="33">
        <v>17.902813299232736</v>
      </c>
      <c r="J30" s="19"/>
      <c r="K30" s="19"/>
      <c r="M30" s="386" t="s">
        <v>2</v>
      </c>
      <c r="N30" s="387"/>
      <c r="O30" s="387"/>
      <c r="P30" s="38">
        <f t="shared" ref="P30:P32" si="0">IF(LEN(E30)=0,"",E30)</f>
        <v>391</v>
      </c>
      <c r="Q30" s="120"/>
      <c r="R30" s="121"/>
      <c r="S30" s="121"/>
      <c r="T30" s="121"/>
      <c r="U30" s="121"/>
      <c r="V30" s="121"/>
      <c r="W30" s="121"/>
      <c r="X30" s="121"/>
      <c r="Y30" s="122"/>
      <c r="Z30" s="123"/>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388" t="s">
        <v>3</v>
      </c>
      <c r="C31" s="42" t="s">
        <v>375</v>
      </c>
      <c r="D31" s="43"/>
      <c r="E31" s="39">
        <v>189</v>
      </c>
      <c r="F31" s="36">
        <v>7.4074074074074066</v>
      </c>
      <c r="G31" s="28">
        <v>32.275132275132272</v>
      </c>
      <c r="H31" s="28">
        <v>34.920634920634917</v>
      </c>
      <c r="I31" s="80">
        <v>25.396825396825395</v>
      </c>
      <c r="J31" s="19"/>
      <c r="K31" s="19"/>
      <c r="L31" s="4"/>
      <c r="M31" s="388" t="s">
        <v>3</v>
      </c>
      <c r="N31" s="42" t="s">
        <v>375</v>
      </c>
      <c r="O31" s="43"/>
      <c r="P31" s="39">
        <f t="shared" si="0"/>
        <v>189</v>
      </c>
      <c r="Q31" s="114"/>
      <c r="R31" s="7"/>
      <c r="S31" s="7"/>
      <c r="T31" s="7"/>
      <c r="U31" s="7"/>
      <c r="V31" s="7"/>
      <c r="W31" s="7"/>
      <c r="X31" s="7"/>
      <c r="Y31" s="4"/>
      <c r="Z31" s="115"/>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389"/>
      <c r="C32" s="41" t="s">
        <v>379</v>
      </c>
      <c r="D32" s="44"/>
      <c r="E32" s="40">
        <v>202</v>
      </c>
      <c r="F32" s="37">
        <v>7.9207920792079207</v>
      </c>
      <c r="G32" s="30">
        <v>38.118811881188122</v>
      </c>
      <c r="H32" s="30">
        <v>43.069306930693067</v>
      </c>
      <c r="I32" s="112">
        <v>10.891089108910892</v>
      </c>
      <c r="J32" s="19"/>
      <c r="K32" s="19"/>
      <c r="L32" s="4"/>
      <c r="M32" s="389"/>
      <c r="N32" s="41" t="s">
        <v>379</v>
      </c>
      <c r="O32" s="44"/>
      <c r="P32" s="40">
        <f t="shared" si="0"/>
        <v>202</v>
      </c>
      <c r="Q32" s="116"/>
      <c r="R32" s="117"/>
      <c r="S32" s="117"/>
      <c r="T32" s="117"/>
      <c r="U32" s="117"/>
      <c r="V32" s="117"/>
      <c r="W32" s="117"/>
      <c r="X32" s="117"/>
      <c r="Y32" s="118"/>
      <c r="Z32" s="119"/>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3:8" ht="22.5" customHeight="1" x14ac:dyDescent="0.15"/>
    <row r="34" spans="3:8" ht="22.5" customHeight="1" x14ac:dyDescent="0.15">
      <c r="D34" s="130" t="str">
        <f>F28</f>
        <v>大いにできると思う</v>
      </c>
      <c r="E34" s="130" t="str">
        <f t="shared" ref="E34:G34" si="1">G28</f>
        <v>まあまあできると思う</v>
      </c>
      <c r="F34" s="130" t="str">
        <f t="shared" si="1"/>
        <v>少しできると思う</v>
      </c>
      <c r="G34" s="130" t="str">
        <f t="shared" si="1"/>
        <v>できないと思う</v>
      </c>
      <c r="H34" s="130" t="s">
        <v>236</v>
      </c>
    </row>
    <row r="35" spans="3:8" ht="22.5" customHeight="1" x14ac:dyDescent="0.15">
      <c r="C35" t="str">
        <f>"男性総合職(n=" &amp; E31 &amp; ")"</f>
        <v>男性総合職(n=189)</v>
      </c>
      <c r="D35" s="131">
        <f>F31</f>
        <v>7.4074074074074066</v>
      </c>
      <c r="E35" s="131">
        <f t="shared" ref="E35:G35" si="2">G31</f>
        <v>32.275132275132272</v>
      </c>
      <c r="F35" s="131">
        <f t="shared" si="2"/>
        <v>34.920634920634917</v>
      </c>
      <c r="G35" s="131">
        <f t="shared" si="2"/>
        <v>25.396825396825395</v>
      </c>
      <c r="H35" s="131">
        <f>SUM(D35:G35)</f>
        <v>99.999999999999986</v>
      </c>
    </row>
    <row r="36" spans="3:8" ht="22.5" customHeight="1" x14ac:dyDescent="0.15">
      <c r="C36" t="str">
        <f>"女性総合職(n=" &amp; E32 &amp; ")"</f>
        <v>女性総合職(n=202)</v>
      </c>
      <c r="D36" s="131">
        <f>F32</f>
        <v>7.9207920792079207</v>
      </c>
      <c r="E36" s="131">
        <f t="shared" ref="E36:G36" si="3">G32</f>
        <v>38.118811881188122</v>
      </c>
      <c r="F36" s="131">
        <f t="shared" si="3"/>
        <v>43.069306930693067</v>
      </c>
      <c r="G36" s="131">
        <f t="shared" si="3"/>
        <v>10.891089108910892</v>
      </c>
      <c r="H36" s="131">
        <f>SUM(D36:G36)</f>
        <v>100</v>
      </c>
    </row>
    <row r="37" spans="3:8" ht="22.5" customHeight="1" x14ac:dyDescent="0.15"/>
    <row r="38" spans="3:8" ht="22.5" customHeight="1" x14ac:dyDescent="0.15"/>
    <row r="39" spans="3:8" ht="22.5" customHeight="1" x14ac:dyDescent="0.15"/>
    <row r="40" spans="3:8" ht="22.5" customHeight="1" x14ac:dyDescent="0.15"/>
    <row r="41" spans="3:8" ht="22.5" customHeight="1" x14ac:dyDescent="0.15"/>
    <row r="42" spans="3:8" ht="22.5" customHeight="1" x14ac:dyDescent="0.15"/>
    <row r="43" spans="3:8" ht="22.5" customHeight="1" x14ac:dyDescent="0.15"/>
    <row r="44" spans="3:8" ht="22.5" customHeight="1" x14ac:dyDescent="0.15"/>
    <row r="45" spans="3:8" ht="22.5" customHeight="1" x14ac:dyDescent="0.15"/>
    <row r="46" spans="3:8" ht="22.5" customHeight="1" x14ac:dyDescent="0.15"/>
    <row r="47" spans="3:8" ht="22.5" customHeight="1" x14ac:dyDescent="0.15"/>
    <row r="48" spans="3:8" ht="22.5" customHeight="1" x14ac:dyDescent="0.15"/>
    <row r="49" ht="22.5" customHeight="1" x14ac:dyDescent="0.15"/>
    <row r="50" ht="22.5" customHeight="1" x14ac:dyDescent="0.15"/>
    <row r="51" ht="22.5" customHeight="1" x14ac:dyDescent="0.15"/>
  </sheetData>
  <mergeCells count="4">
    <mergeCell ref="B30:D30"/>
    <mergeCell ref="B31:B32"/>
    <mergeCell ref="M30:O30"/>
    <mergeCell ref="M31:M32"/>
  </mergeCells>
  <phoneticPr fontId="7"/>
  <conditionalFormatting sqref="Z28:AE28 C31:C32 F28:K28">
    <cfRule type="cellIs" dxfId="12" priority="2" stopIfTrue="1" operator="equal">
      <formula>"."</formula>
    </cfRule>
  </conditionalFormatting>
  <conditionalFormatting sqref="N31:N32">
    <cfRule type="cellIs" dxfId="11"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48"/>
  <sheetViews>
    <sheetView topLeftCell="A44" zoomScaleNormal="100" workbookViewId="0">
      <selection activeCell="B34" sqref="B34:B35"/>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x14ac:dyDescent="0.15">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x14ac:dyDescent="0.15">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x14ac:dyDescent="0.15">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01"/>
      <c r="C27" s="202"/>
      <c r="D27" s="5"/>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406" t="s">
        <v>307</v>
      </c>
      <c r="C28" s="407"/>
      <c r="D28" s="407"/>
      <c r="E28" s="21"/>
      <c r="F28" s="22" t="s">
        <v>201</v>
      </c>
      <c r="G28" s="23" t="s">
        <v>202</v>
      </c>
      <c r="H28" s="23" t="s">
        <v>203</v>
      </c>
      <c r="I28" s="24" t="s">
        <v>204</v>
      </c>
      <c r="J28" s="17"/>
      <c r="K28" s="17"/>
      <c r="L28" s="1"/>
      <c r="M28" s="9"/>
      <c r="N28" s="9"/>
      <c r="O28" s="9"/>
      <c r="Z28" s="17"/>
      <c r="AA28" s="17"/>
      <c r="AB28" s="17"/>
      <c r="AC28" s="17"/>
      <c r="AD28" s="17"/>
      <c r="AE28" s="17"/>
    </row>
    <row r="29" spans="2:123" s="3" customFormat="1" ht="20.100000000000001" customHeight="1" x14ac:dyDescent="0.15">
      <c r="B29" s="407"/>
      <c r="C29" s="407"/>
      <c r="D29" s="407"/>
      <c r="E29" s="11" t="s">
        <v>0</v>
      </c>
      <c r="F29" s="25"/>
      <c r="G29" s="26"/>
      <c r="H29" s="26"/>
      <c r="I29" s="27"/>
      <c r="J29" s="18"/>
      <c r="K29" s="18"/>
      <c r="L29" s="1"/>
      <c r="P29" s="113" t="s">
        <v>0</v>
      </c>
      <c r="X29" s="12"/>
      <c r="Y29" s="4"/>
      <c r="Z29" s="14" t="s">
        <v>328</v>
      </c>
      <c r="AA29" s="18"/>
      <c r="AB29" s="18"/>
      <c r="AC29" s="18"/>
      <c r="AD29" s="18"/>
      <c r="AE29" s="18"/>
    </row>
    <row r="30" spans="2:123" s="1" customFormat="1" ht="22.5" customHeight="1" x14ac:dyDescent="0.15">
      <c r="B30" s="408" t="s">
        <v>2</v>
      </c>
      <c r="C30" s="409"/>
      <c r="D30" s="409"/>
      <c r="E30" s="38">
        <v>189</v>
      </c>
      <c r="F30" s="35">
        <v>7.4074074074074066</v>
      </c>
      <c r="G30" s="32">
        <v>32.275132275132272</v>
      </c>
      <c r="H30" s="32">
        <v>34.920634920634917</v>
      </c>
      <c r="I30" s="33">
        <v>25.396825396825395</v>
      </c>
      <c r="J30" s="4"/>
      <c r="K30" s="4"/>
      <c r="M30" s="408" t="s">
        <v>310</v>
      </c>
      <c r="N30" s="409"/>
      <c r="O30" s="409"/>
      <c r="P30" s="38">
        <f t="shared" ref="P30:P35" si="0">IF(LEN(E30)=0,"",E30)</f>
        <v>189</v>
      </c>
      <c r="Q30" s="207"/>
      <c r="R30" s="122"/>
      <c r="S30" s="122"/>
      <c r="T30" s="122"/>
      <c r="U30" s="122"/>
      <c r="V30" s="122"/>
      <c r="W30" s="122"/>
      <c r="X30" s="122"/>
      <c r="Y30" s="122"/>
      <c r="Z30" s="208"/>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388" t="s">
        <v>376</v>
      </c>
      <c r="C31" s="42" t="s">
        <v>308</v>
      </c>
      <c r="D31" s="209"/>
      <c r="E31" s="39">
        <v>56</v>
      </c>
      <c r="F31" s="277">
        <v>14.285714285714285</v>
      </c>
      <c r="G31" s="56">
        <v>50</v>
      </c>
      <c r="H31" s="52">
        <v>26.785714285714285</v>
      </c>
      <c r="I31" s="78">
        <v>8.9285714285714288</v>
      </c>
      <c r="J31" s="4"/>
      <c r="K31" s="4"/>
      <c r="M31" s="443" t="s">
        <v>325</v>
      </c>
      <c r="N31" s="42" t="s">
        <v>308</v>
      </c>
      <c r="O31" s="209"/>
      <c r="P31" s="39">
        <f t="shared" si="0"/>
        <v>56</v>
      </c>
      <c r="Q31" s="210"/>
      <c r="R31" s="4"/>
      <c r="S31" s="4"/>
      <c r="T31" s="4"/>
      <c r="U31" s="4"/>
      <c r="V31" s="4"/>
      <c r="W31" s="4"/>
      <c r="X31" s="4"/>
      <c r="Y31" s="4"/>
      <c r="Z31" s="211"/>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389"/>
      <c r="C32" s="41" t="s">
        <v>309</v>
      </c>
      <c r="D32" s="212"/>
      <c r="E32" s="39">
        <v>133</v>
      </c>
      <c r="F32" s="46">
        <v>4.5112781954887211</v>
      </c>
      <c r="G32" s="59">
        <v>24.81203007518797</v>
      </c>
      <c r="H32" s="160">
        <v>38.345864661654133</v>
      </c>
      <c r="I32" s="80">
        <v>32.330827067669169</v>
      </c>
      <c r="J32" s="4"/>
      <c r="K32" s="4"/>
      <c r="M32" s="444"/>
      <c r="N32" s="41" t="s">
        <v>309</v>
      </c>
      <c r="O32" s="212"/>
      <c r="P32" s="39">
        <f t="shared" si="0"/>
        <v>133</v>
      </c>
      <c r="Q32" s="213"/>
      <c r="R32" s="118"/>
      <c r="S32" s="118"/>
      <c r="T32" s="118"/>
      <c r="U32" s="118"/>
      <c r="V32" s="118"/>
      <c r="W32" s="118"/>
      <c r="X32" s="118"/>
      <c r="Y32" s="118"/>
      <c r="Z32" s="21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2:123" s="1" customFormat="1" ht="22.5" customHeight="1" x14ac:dyDescent="0.15">
      <c r="B33" s="408" t="s">
        <v>2</v>
      </c>
      <c r="C33" s="409"/>
      <c r="D33" s="409"/>
      <c r="E33" s="38">
        <v>202</v>
      </c>
      <c r="F33" s="35">
        <v>7.9207920792079207</v>
      </c>
      <c r="G33" s="32">
        <v>38.118811881188122</v>
      </c>
      <c r="H33" s="32">
        <v>43.069306930693067</v>
      </c>
      <c r="I33" s="33">
        <v>10.891089108910892</v>
      </c>
      <c r="J33" s="4"/>
      <c r="K33" s="4"/>
      <c r="M33" s="408" t="s">
        <v>315</v>
      </c>
      <c r="N33" s="409"/>
      <c r="O33" s="409"/>
      <c r="P33" s="38">
        <f t="shared" si="0"/>
        <v>202</v>
      </c>
      <c r="Q33" s="207"/>
      <c r="R33" s="122"/>
      <c r="S33" s="122"/>
      <c r="T33" s="122"/>
      <c r="U33" s="122"/>
      <c r="V33" s="122"/>
      <c r="W33" s="122"/>
      <c r="X33" s="122"/>
      <c r="Y33" s="122"/>
      <c r="Z33" s="208"/>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row>
    <row r="34" spans="2:123" s="1" customFormat="1" ht="22.5" customHeight="1" x14ac:dyDescent="0.15">
      <c r="B34" s="388" t="s">
        <v>380</v>
      </c>
      <c r="C34" s="42" t="s">
        <v>308</v>
      </c>
      <c r="D34" s="215"/>
      <c r="E34" s="39">
        <v>91</v>
      </c>
      <c r="F34" s="164">
        <v>10.989010989010989</v>
      </c>
      <c r="G34" s="238">
        <v>48.35164835164835</v>
      </c>
      <c r="H34" s="107">
        <v>35.164835164835168</v>
      </c>
      <c r="I34" s="111">
        <v>5.4945054945054945</v>
      </c>
      <c r="J34" s="4"/>
      <c r="K34" s="4"/>
      <c r="M34" s="443" t="s">
        <v>325</v>
      </c>
      <c r="N34" s="42" t="s">
        <v>308</v>
      </c>
      <c r="O34" s="215"/>
      <c r="P34" s="39">
        <f t="shared" si="0"/>
        <v>91</v>
      </c>
      <c r="Q34" s="210"/>
      <c r="R34" s="4"/>
      <c r="S34" s="4"/>
      <c r="T34" s="4"/>
      <c r="U34" s="4"/>
      <c r="V34" s="4"/>
      <c r="W34" s="4"/>
      <c r="X34" s="4"/>
      <c r="Y34" s="4"/>
      <c r="Z34" s="211"/>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row>
    <row r="35" spans="2:123" s="1" customFormat="1" ht="22.5" customHeight="1" x14ac:dyDescent="0.15">
      <c r="B35" s="389"/>
      <c r="C35" s="41" t="s">
        <v>309</v>
      </c>
      <c r="D35" s="216"/>
      <c r="E35" s="40">
        <v>111</v>
      </c>
      <c r="F35" s="165">
        <v>5.4054054054054053</v>
      </c>
      <c r="G35" s="96">
        <v>29.72972972972973</v>
      </c>
      <c r="H35" s="106">
        <v>49.549549549549546</v>
      </c>
      <c r="I35" s="74">
        <v>15.315315315315313</v>
      </c>
      <c r="J35" s="4"/>
      <c r="K35" s="4"/>
      <c r="M35" s="444"/>
      <c r="N35" s="41" t="s">
        <v>309</v>
      </c>
      <c r="O35" s="216"/>
      <c r="P35" s="40">
        <f t="shared" si="0"/>
        <v>111</v>
      </c>
      <c r="Q35" s="213"/>
      <c r="R35" s="118"/>
      <c r="S35" s="118"/>
      <c r="T35" s="118"/>
      <c r="U35" s="118"/>
      <c r="V35" s="118"/>
      <c r="W35" s="118"/>
      <c r="X35" s="118"/>
      <c r="Y35" s="118"/>
      <c r="Z35" s="21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row>
    <row r="36" spans="2:123" ht="22.5" customHeight="1" x14ac:dyDescent="0.15"/>
    <row r="37" spans="2:123" ht="22.5" customHeight="1" x14ac:dyDescent="0.15">
      <c r="N37" s="130" t="str">
        <f>F28</f>
        <v>大いにできると思う</v>
      </c>
      <c r="O37" s="130" t="str">
        <f t="shared" ref="O37:Q37" si="1">G28</f>
        <v>まあまあできると思う</v>
      </c>
      <c r="P37" s="130" t="str">
        <f t="shared" si="1"/>
        <v>少しできると思う</v>
      </c>
      <c r="Q37" s="130" t="str">
        <f t="shared" si="1"/>
        <v>できないと思う</v>
      </c>
      <c r="R37" t="s">
        <v>329</v>
      </c>
    </row>
    <row r="38" spans="2:123" ht="22.5" customHeight="1" x14ac:dyDescent="0.15">
      <c r="M38" s="269" t="str">
        <f>"男性総合職 全体(n=" &amp; E30 &amp; ")"</f>
        <v>男性総合職 全体(n=189)</v>
      </c>
      <c r="N38" s="131">
        <f>F30</f>
        <v>7.4074074074074066</v>
      </c>
      <c r="O38" s="131">
        <f t="shared" ref="O38:Q40" si="2">G30</f>
        <v>32.275132275132272</v>
      </c>
      <c r="P38" s="131">
        <f t="shared" si="2"/>
        <v>34.920634920634917</v>
      </c>
      <c r="Q38" s="131">
        <f t="shared" si="2"/>
        <v>25.396825396825395</v>
      </c>
      <c r="R38" s="131">
        <f>SUM(N38:Q38)</f>
        <v>99.999999999999986</v>
      </c>
    </row>
    <row r="39" spans="2:123" ht="22.5" customHeight="1" x14ac:dyDescent="0.15">
      <c r="M39" s="269" t="str">
        <f>"モチベーション高い・同程度(n=" &amp; E31 &amp; ")"</f>
        <v>モチベーション高い・同程度(n=56)</v>
      </c>
      <c r="N39" s="131">
        <f t="shared" ref="N39:N40" si="3">F31</f>
        <v>14.285714285714285</v>
      </c>
      <c r="O39" s="131">
        <f t="shared" si="2"/>
        <v>50</v>
      </c>
      <c r="P39" s="131">
        <f t="shared" si="2"/>
        <v>26.785714285714285</v>
      </c>
      <c r="Q39" s="131">
        <f t="shared" si="2"/>
        <v>8.9285714285714288</v>
      </c>
      <c r="R39" s="131">
        <f t="shared" ref="R39:R40" si="4">SUM(N39:Q39)</f>
        <v>99.999999999999986</v>
      </c>
    </row>
    <row r="40" spans="2:123" ht="22.5" customHeight="1" x14ac:dyDescent="0.15">
      <c r="M40" s="269" t="str">
        <f>"低い(n=" &amp; E32 &amp; ")"</f>
        <v>低い(n=133)</v>
      </c>
      <c r="N40" s="131">
        <f t="shared" si="3"/>
        <v>4.5112781954887211</v>
      </c>
      <c r="O40" s="131">
        <f t="shared" si="2"/>
        <v>24.81203007518797</v>
      </c>
      <c r="P40" s="131">
        <f t="shared" si="2"/>
        <v>38.345864661654133</v>
      </c>
      <c r="Q40" s="131">
        <f t="shared" si="2"/>
        <v>32.330827067669169</v>
      </c>
      <c r="R40" s="131">
        <f t="shared" si="4"/>
        <v>100</v>
      </c>
    </row>
    <row r="41" spans="2:123" ht="22.5" customHeight="1" x14ac:dyDescent="0.15"/>
    <row r="42" spans="2:123" ht="22.5" customHeight="1" x14ac:dyDescent="0.15">
      <c r="M42" s="269" t="str">
        <f>"女性総合職 全体(n=" &amp; E33 &amp; ")"</f>
        <v>女性総合職 全体(n=202)</v>
      </c>
      <c r="N42" s="131">
        <f t="shared" ref="N42:Q44" si="5">F33</f>
        <v>7.9207920792079207</v>
      </c>
      <c r="O42" s="131">
        <f t="shared" si="5"/>
        <v>38.118811881188122</v>
      </c>
      <c r="P42" s="131">
        <f t="shared" si="5"/>
        <v>43.069306930693067</v>
      </c>
      <c r="Q42" s="131">
        <f t="shared" si="5"/>
        <v>10.891089108910892</v>
      </c>
      <c r="R42" s="131">
        <f>SUM(N42:Q42)</f>
        <v>100</v>
      </c>
    </row>
    <row r="43" spans="2:123" ht="22.5" customHeight="1" x14ac:dyDescent="0.15">
      <c r="M43" s="269" t="str">
        <f>"モチベーション高い・同程度(n=" &amp; E34 &amp; ")"</f>
        <v>モチベーション高い・同程度(n=91)</v>
      </c>
      <c r="N43" s="131">
        <f t="shared" si="5"/>
        <v>10.989010989010989</v>
      </c>
      <c r="O43" s="131">
        <f t="shared" si="5"/>
        <v>48.35164835164835</v>
      </c>
      <c r="P43" s="131">
        <f t="shared" si="5"/>
        <v>35.164835164835168</v>
      </c>
      <c r="Q43" s="131">
        <f t="shared" si="5"/>
        <v>5.4945054945054945</v>
      </c>
      <c r="R43" s="131">
        <f>SUM(N43:Q43)</f>
        <v>100</v>
      </c>
    </row>
    <row r="44" spans="2:123" ht="22.5" customHeight="1" x14ac:dyDescent="0.15">
      <c r="M44" s="269" t="str">
        <f>"低い(n=" &amp; E35 &amp; ")"</f>
        <v>低い(n=111)</v>
      </c>
      <c r="N44" s="131">
        <f t="shared" si="5"/>
        <v>5.4054054054054053</v>
      </c>
      <c r="O44" s="131">
        <f t="shared" si="5"/>
        <v>29.72972972972973</v>
      </c>
      <c r="P44" s="131">
        <f t="shared" si="5"/>
        <v>49.549549549549546</v>
      </c>
      <c r="Q44" s="131">
        <f t="shared" si="5"/>
        <v>15.315315315315313</v>
      </c>
      <c r="R44" s="131">
        <f>SUM(N44:Q44)</f>
        <v>100</v>
      </c>
    </row>
    <row r="45" spans="2:123" ht="22.5" customHeight="1" x14ac:dyDescent="0.15"/>
    <row r="46" spans="2:123" ht="22.5" customHeight="1" x14ac:dyDescent="0.15"/>
    <row r="47" spans="2:123" ht="22.5" customHeight="1" x14ac:dyDescent="0.15"/>
    <row r="48" spans="2:123" ht="22.5" customHeight="1" x14ac:dyDescent="0.15"/>
  </sheetData>
  <mergeCells count="9">
    <mergeCell ref="B34:B35"/>
    <mergeCell ref="M34:M35"/>
    <mergeCell ref="B28:D29"/>
    <mergeCell ref="B30:D30"/>
    <mergeCell ref="M30:O30"/>
    <mergeCell ref="B31:B32"/>
    <mergeCell ref="M31:M32"/>
    <mergeCell ref="B33:D33"/>
    <mergeCell ref="M33:O33"/>
  </mergeCells>
  <phoneticPr fontId="7"/>
  <conditionalFormatting sqref="Z28:AE28 F28:K28">
    <cfRule type="cellIs" dxfId="10"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Z36"/>
  <sheetViews>
    <sheetView showGridLines="0" topLeftCell="A32" zoomScale="80" workbookViewId="0">
      <selection activeCell="C32" sqref="C32"/>
    </sheetView>
  </sheetViews>
  <sheetFormatPr defaultColWidth="5.25" defaultRowHeight="13.5" x14ac:dyDescent="0.15"/>
  <cols>
    <col min="1" max="2" width="7" customWidth="1"/>
    <col min="3" max="3" width="25.625" customWidth="1"/>
    <col min="4" max="4" width="4.625" customWidth="1"/>
    <col min="5" max="5" width="5.375" customWidth="1"/>
    <col min="6" max="15" width="6.75" customWidth="1"/>
    <col min="16" max="16" width="5.25" customWidth="1"/>
    <col min="17" max="17" width="10.625" customWidth="1"/>
    <col min="18" max="26" width="8.625" customWidth="1"/>
  </cols>
  <sheetData>
    <row r="1" spans="2:15" s="1" customFormat="1" ht="21.75" customHeight="1" x14ac:dyDescent="0.15">
      <c r="B1" s="15"/>
      <c r="C1" s="16"/>
      <c r="D1" s="2"/>
      <c r="E1" s="13"/>
      <c r="F1" s="4"/>
      <c r="G1" s="4"/>
      <c r="H1" s="4"/>
      <c r="I1" s="4"/>
      <c r="J1" s="4"/>
      <c r="K1" s="4"/>
      <c r="L1" s="4"/>
      <c r="M1" s="4"/>
      <c r="N1" s="4"/>
      <c r="O1" s="4"/>
    </row>
    <row r="2" spans="2:15" s="1" customFormat="1" ht="15" customHeight="1" x14ac:dyDescent="0.15">
      <c r="B2" s="15"/>
      <c r="C2" s="16"/>
      <c r="D2" s="2"/>
      <c r="E2" s="13"/>
      <c r="F2" s="4"/>
      <c r="G2" s="4"/>
      <c r="H2" s="4"/>
      <c r="I2" s="4"/>
      <c r="J2" s="4"/>
      <c r="K2" s="4"/>
      <c r="L2" s="4"/>
      <c r="M2" s="4"/>
      <c r="N2" s="4"/>
      <c r="O2" s="4"/>
    </row>
    <row r="3" spans="2:15" s="1" customFormat="1" ht="15" customHeight="1" x14ac:dyDescent="0.15">
      <c r="B3" s="15"/>
      <c r="C3" s="16"/>
      <c r="D3" s="2"/>
      <c r="E3" s="13"/>
      <c r="F3" s="4"/>
      <c r="G3" s="4"/>
      <c r="H3" s="4"/>
      <c r="I3" s="4"/>
      <c r="J3" s="4"/>
      <c r="K3" s="4"/>
      <c r="L3" s="4"/>
      <c r="M3" s="4"/>
      <c r="N3" s="4"/>
      <c r="O3" s="4"/>
    </row>
    <row r="4" spans="2:15" s="1" customFormat="1" ht="15" customHeight="1" x14ac:dyDescent="0.15">
      <c r="B4" s="15"/>
      <c r="C4" s="16"/>
      <c r="D4" s="2"/>
      <c r="E4" s="13"/>
      <c r="F4" s="4"/>
      <c r="G4" s="4"/>
      <c r="H4" s="4"/>
      <c r="I4" s="4"/>
      <c r="J4" s="4"/>
      <c r="K4" s="4"/>
      <c r="L4" s="4"/>
      <c r="M4" s="4"/>
      <c r="N4" s="4"/>
      <c r="O4" s="4"/>
    </row>
    <row r="5" spans="2:15" s="1" customFormat="1" ht="15" customHeight="1" x14ac:dyDescent="0.15">
      <c r="B5" s="15"/>
      <c r="C5" s="16"/>
      <c r="D5" s="2"/>
      <c r="E5" s="13"/>
      <c r="F5" s="4"/>
      <c r="G5" s="4"/>
      <c r="H5" s="4"/>
      <c r="I5" s="4"/>
      <c r="J5" s="4"/>
      <c r="K5" s="4"/>
      <c r="L5" s="4"/>
      <c r="M5" s="4"/>
      <c r="N5" s="4"/>
      <c r="O5" s="4"/>
    </row>
    <row r="6" spans="2:15" s="1" customFormat="1" ht="15" customHeight="1" x14ac:dyDescent="0.15">
      <c r="B6" s="15"/>
      <c r="C6" s="16"/>
      <c r="D6" s="2"/>
      <c r="E6" s="13"/>
      <c r="F6" s="4"/>
      <c r="G6" s="4"/>
      <c r="H6" s="4"/>
      <c r="I6" s="4"/>
      <c r="J6" s="4"/>
      <c r="K6" s="4"/>
      <c r="L6" s="4"/>
      <c r="M6" s="4"/>
      <c r="N6" s="4"/>
      <c r="O6" s="4"/>
    </row>
    <row r="7" spans="2:15" s="1" customFormat="1" ht="15" customHeight="1" x14ac:dyDescent="0.15">
      <c r="B7" s="15"/>
      <c r="C7" s="16"/>
      <c r="D7" s="2"/>
      <c r="E7" s="13"/>
      <c r="F7" s="4"/>
      <c r="G7" s="4"/>
      <c r="H7" s="4"/>
      <c r="I7" s="4"/>
      <c r="J7" s="4"/>
      <c r="K7" s="4"/>
      <c r="L7" s="4"/>
      <c r="M7" s="4"/>
      <c r="N7" s="4"/>
      <c r="O7" s="4"/>
    </row>
    <row r="8" spans="2:15" s="1" customFormat="1" ht="15" customHeight="1" x14ac:dyDescent="0.15">
      <c r="B8" s="15"/>
      <c r="C8" s="16"/>
      <c r="D8" s="2"/>
      <c r="E8" s="13"/>
      <c r="F8" s="4"/>
      <c r="G8" s="4"/>
      <c r="H8" s="4"/>
      <c r="I8" s="4"/>
      <c r="J8" s="4"/>
      <c r="K8" s="4"/>
      <c r="L8" s="4"/>
      <c r="M8" s="4"/>
      <c r="N8" s="4"/>
      <c r="O8" s="4"/>
    </row>
    <row r="9" spans="2:15" s="1" customFormat="1" ht="15" customHeight="1" x14ac:dyDescent="0.15">
      <c r="B9" s="15"/>
      <c r="C9" s="16"/>
      <c r="D9" s="2"/>
      <c r="E9" s="13"/>
      <c r="F9" s="4"/>
      <c r="G9" s="4"/>
      <c r="H9" s="4"/>
      <c r="I9" s="4"/>
      <c r="J9" s="4"/>
      <c r="K9" s="4"/>
      <c r="L9" s="4"/>
      <c r="M9" s="4"/>
      <c r="N9" s="4"/>
      <c r="O9" s="4"/>
    </row>
    <row r="10" spans="2:15" s="1" customFormat="1" ht="15" customHeight="1" x14ac:dyDescent="0.15">
      <c r="B10" s="15"/>
      <c r="C10" s="16"/>
      <c r="D10" s="2"/>
      <c r="E10" s="13"/>
      <c r="F10" s="4"/>
      <c r="G10" s="4"/>
      <c r="H10" s="4"/>
      <c r="I10" s="4"/>
      <c r="J10" s="4"/>
      <c r="K10" s="4"/>
      <c r="L10" s="4"/>
      <c r="M10" s="4"/>
      <c r="N10" s="4"/>
      <c r="O10" s="4"/>
    </row>
    <row r="11" spans="2:15" s="1" customFormat="1" ht="15" customHeight="1" x14ac:dyDescent="0.15">
      <c r="B11" s="15"/>
      <c r="C11" s="16"/>
      <c r="D11" s="2"/>
      <c r="E11" s="13"/>
      <c r="F11" s="4"/>
      <c r="G11" s="4"/>
      <c r="H11" s="4"/>
      <c r="I11" s="4"/>
      <c r="J11" s="4"/>
      <c r="K11" s="4"/>
      <c r="L11" s="4"/>
      <c r="M11" s="4"/>
      <c r="N11" s="4"/>
      <c r="O11" s="4"/>
    </row>
    <row r="12" spans="2:15" s="1" customFormat="1" ht="15" hidden="1" customHeight="1" x14ac:dyDescent="0.15">
      <c r="B12" s="15"/>
      <c r="C12" s="16"/>
      <c r="D12" s="2"/>
      <c r="E12" s="13"/>
      <c r="F12" s="4"/>
      <c r="G12" s="4"/>
      <c r="H12" s="4"/>
      <c r="I12" s="4"/>
      <c r="J12" s="4"/>
      <c r="K12" s="4"/>
      <c r="L12" s="4"/>
      <c r="M12" s="4"/>
      <c r="N12" s="4"/>
      <c r="O12" s="4"/>
    </row>
    <row r="13" spans="2:15" s="1" customFormat="1" ht="15" hidden="1" customHeight="1" x14ac:dyDescent="0.15">
      <c r="B13" s="15"/>
      <c r="C13" s="16"/>
      <c r="D13" s="2"/>
      <c r="E13" s="13"/>
      <c r="F13" s="4"/>
      <c r="G13" s="4"/>
      <c r="H13" s="4"/>
      <c r="I13" s="4"/>
      <c r="J13" s="4"/>
      <c r="K13" s="4"/>
      <c r="L13" s="4"/>
      <c r="M13" s="4"/>
      <c r="N13" s="4"/>
      <c r="O13" s="4"/>
    </row>
    <row r="14" spans="2:15" s="1" customFormat="1" ht="15" customHeight="1" x14ac:dyDescent="0.15">
      <c r="B14" s="15"/>
      <c r="C14" s="16"/>
      <c r="D14" s="2"/>
      <c r="E14" s="13"/>
      <c r="F14" s="4"/>
      <c r="G14" s="4"/>
      <c r="H14" s="4"/>
      <c r="I14" s="4"/>
      <c r="J14" s="4"/>
      <c r="K14" s="4"/>
      <c r="L14" s="4"/>
      <c r="M14" s="4"/>
      <c r="N14" s="4"/>
      <c r="O14" s="4"/>
    </row>
    <row r="15" spans="2:15" s="1" customFormat="1" ht="15" customHeight="1" x14ac:dyDescent="0.15">
      <c r="B15" s="15"/>
      <c r="C15" s="16"/>
      <c r="D15" s="2"/>
      <c r="E15" s="13"/>
      <c r="F15" s="4"/>
      <c r="G15" s="4"/>
      <c r="H15" s="4"/>
      <c r="I15" s="4"/>
      <c r="J15" s="4"/>
      <c r="K15" s="4"/>
      <c r="L15" s="4"/>
      <c r="M15" s="4"/>
      <c r="N15" s="4"/>
      <c r="O15" s="4"/>
    </row>
    <row r="16" spans="2:15" s="1" customFormat="1" ht="15" customHeight="1" x14ac:dyDescent="0.15">
      <c r="B16" s="15"/>
      <c r="C16" s="16"/>
      <c r="D16" s="2"/>
      <c r="E16" s="13"/>
      <c r="F16" s="4"/>
      <c r="G16" s="4"/>
      <c r="H16" s="4"/>
      <c r="I16" s="4"/>
      <c r="J16" s="4"/>
      <c r="K16" s="4"/>
      <c r="L16" s="4"/>
      <c r="M16" s="4"/>
      <c r="N16" s="4"/>
      <c r="O16" s="4"/>
    </row>
    <row r="17" spans="2:17" s="1" customFormat="1" ht="15" customHeight="1" x14ac:dyDescent="0.15">
      <c r="B17" s="15"/>
      <c r="C17" s="16"/>
      <c r="D17" s="2"/>
      <c r="E17" s="13"/>
      <c r="F17" s="4"/>
      <c r="G17" s="4"/>
      <c r="H17" s="4"/>
      <c r="I17" s="4"/>
      <c r="J17" s="4"/>
      <c r="K17" s="4"/>
      <c r="L17" s="4"/>
      <c r="M17" s="4"/>
      <c r="N17" s="4"/>
      <c r="O17" s="4"/>
    </row>
    <row r="18" spans="2:17" s="1" customFormat="1" ht="15" customHeight="1" x14ac:dyDescent="0.15">
      <c r="B18" s="15"/>
      <c r="C18" s="16"/>
      <c r="D18" s="2"/>
      <c r="E18" s="13"/>
      <c r="F18" s="4"/>
      <c r="G18" s="4"/>
      <c r="H18" s="4"/>
      <c r="I18" s="4"/>
      <c r="J18" s="4"/>
      <c r="K18" s="4"/>
      <c r="L18" s="4"/>
      <c r="M18" s="4"/>
      <c r="N18" s="4"/>
      <c r="O18" s="4"/>
    </row>
    <row r="19" spans="2:17" s="1" customFormat="1" ht="15" customHeight="1" x14ac:dyDescent="0.15">
      <c r="B19" s="15"/>
      <c r="C19" s="16"/>
      <c r="D19" s="2"/>
      <c r="E19" s="13"/>
      <c r="F19" s="4"/>
      <c r="G19" s="4"/>
      <c r="H19" s="4"/>
      <c r="I19" s="4"/>
      <c r="J19" s="4"/>
      <c r="K19" s="4"/>
      <c r="L19" s="4"/>
      <c r="M19" s="4"/>
      <c r="N19" s="4"/>
      <c r="O19" s="4"/>
    </row>
    <row r="20" spans="2:17" s="1" customFormat="1" ht="15" customHeight="1" x14ac:dyDescent="0.15">
      <c r="B20" s="15"/>
      <c r="C20" s="16"/>
      <c r="D20" s="2"/>
      <c r="E20" s="13"/>
      <c r="F20" s="4"/>
      <c r="G20" s="4"/>
      <c r="H20" s="4"/>
      <c r="I20" s="4"/>
      <c r="J20" s="4"/>
      <c r="K20" s="4"/>
      <c r="L20" s="4"/>
      <c r="M20" s="4"/>
      <c r="N20" s="4"/>
      <c r="O20" s="4"/>
    </row>
    <row r="21" spans="2:17" s="1" customFormat="1" ht="15" customHeight="1" x14ac:dyDescent="0.15">
      <c r="B21" s="15"/>
      <c r="C21" s="16"/>
      <c r="D21" s="2"/>
      <c r="E21" s="13"/>
      <c r="F21" s="4"/>
      <c r="G21" s="4"/>
      <c r="H21" s="4"/>
      <c r="I21" s="4"/>
      <c r="J21" s="4"/>
      <c r="K21" s="4"/>
      <c r="L21" s="4"/>
      <c r="M21" s="4"/>
      <c r="N21" s="4"/>
      <c r="O21" s="4"/>
    </row>
    <row r="22" spans="2:17" s="1" customFormat="1" ht="15" customHeight="1" x14ac:dyDescent="0.15">
      <c r="B22" s="15"/>
      <c r="C22" s="16"/>
      <c r="D22" s="2"/>
      <c r="E22" s="13"/>
      <c r="F22" s="4"/>
      <c r="G22" s="4"/>
      <c r="H22" s="4"/>
      <c r="I22" s="4"/>
      <c r="J22" s="4"/>
      <c r="K22" s="4"/>
      <c r="L22" s="4"/>
      <c r="M22" s="4"/>
      <c r="N22" s="4"/>
      <c r="O22" s="4"/>
    </row>
    <row r="23" spans="2:17" s="1" customFormat="1" ht="15" customHeight="1" x14ac:dyDescent="0.15">
      <c r="B23" s="15"/>
      <c r="C23" s="16"/>
      <c r="D23" s="2"/>
      <c r="E23" s="13"/>
      <c r="F23" s="4"/>
      <c r="G23" s="4"/>
      <c r="H23" s="4"/>
      <c r="I23" s="4"/>
      <c r="J23" s="4"/>
      <c r="K23" s="4"/>
      <c r="L23" s="4"/>
      <c r="M23" s="4"/>
      <c r="N23" s="4"/>
      <c r="O23" s="4"/>
    </row>
    <row r="24" spans="2:17" s="1" customFormat="1" ht="15" customHeight="1" x14ac:dyDescent="0.15">
      <c r="B24" s="15"/>
      <c r="C24" s="16"/>
      <c r="D24" s="2"/>
      <c r="E24" s="13"/>
      <c r="F24" s="4"/>
      <c r="G24" s="4"/>
      <c r="H24" s="4"/>
      <c r="I24" s="4"/>
      <c r="J24" s="4"/>
      <c r="K24" s="4"/>
      <c r="L24" s="4"/>
      <c r="M24" s="4"/>
      <c r="N24" s="4"/>
      <c r="O24" s="4"/>
    </row>
    <row r="25" spans="2:17" s="1" customFormat="1" ht="15" customHeight="1" x14ac:dyDescent="0.15">
      <c r="B25" s="15"/>
      <c r="C25" s="16"/>
      <c r="D25" s="2"/>
      <c r="E25" s="13"/>
      <c r="F25" s="4"/>
      <c r="G25" s="4"/>
      <c r="H25" s="4"/>
      <c r="I25" s="4"/>
      <c r="J25" s="4"/>
      <c r="K25" s="4"/>
      <c r="L25" s="4"/>
      <c r="M25" s="4"/>
      <c r="N25" s="4"/>
      <c r="O25" s="4"/>
    </row>
    <row r="26" spans="2:17" s="1" customFormat="1" ht="15" customHeight="1" x14ac:dyDescent="0.15">
      <c r="B26" s="15"/>
      <c r="C26" s="16"/>
      <c r="D26" s="2"/>
      <c r="E26" s="13"/>
      <c r="F26" s="4"/>
      <c r="G26" s="4"/>
      <c r="H26" s="4"/>
      <c r="I26" s="4"/>
      <c r="J26" s="4"/>
      <c r="K26" s="4"/>
      <c r="L26" s="4"/>
      <c r="M26" s="4"/>
      <c r="N26" s="4"/>
      <c r="O26" s="4"/>
    </row>
    <row r="27" spans="2:17" s="1" customFormat="1" ht="15" customHeight="1" x14ac:dyDescent="0.15">
      <c r="B27" s="20"/>
      <c r="C27" s="20"/>
      <c r="D27" s="45"/>
      <c r="E27" s="34"/>
      <c r="F27" s="10"/>
      <c r="G27" s="10"/>
      <c r="H27" s="10"/>
      <c r="I27" s="10"/>
      <c r="J27" s="10"/>
      <c r="K27" s="10"/>
      <c r="L27" s="10"/>
      <c r="M27" s="10"/>
      <c r="N27" s="10"/>
      <c r="O27" s="10"/>
    </row>
    <row r="28" spans="2:17" s="4" customFormat="1" ht="129.94999999999999" customHeight="1" x14ac:dyDescent="0.15">
      <c r="B28" s="20"/>
      <c r="C28" s="20"/>
      <c r="D28" s="45"/>
      <c r="E28" s="21"/>
      <c r="F28" s="22" t="s">
        <v>205</v>
      </c>
      <c r="G28" s="23" t="s">
        <v>206</v>
      </c>
      <c r="H28" s="23" t="s">
        <v>207</v>
      </c>
      <c r="I28" s="23" t="s">
        <v>208</v>
      </c>
      <c r="J28" s="23" t="s">
        <v>209</v>
      </c>
      <c r="K28" s="23" t="s">
        <v>25</v>
      </c>
      <c r="L28" s="23" t="s">
        <v>210</v>
      </c>
      <c r="M28" s="23" t="s">
        <v>5</v>
      </c>
      <c r="N28" s="23" t="s">
        <v>211</v>
      </c>
      <c r="O28" s="24" t="s">
        <v>212</v>
      </c>
      <c r="P28" s="17"/>
      <c r="Q28" s="17"/>
    </row>
    <row r="29" spans="2:17" s="3" customFormat="1" ht="20.100000000000001" customHeight="1" x14ac:dyDescent="0.15">
      <c r="B29" s="20"/>
      <c r="C29" s="20"/>
      <c r="D29" s="45"/>
      <c r="E29" s="11" t="s">
        <v>0</v>
      </c>
      <c r="F29" s="25"/>
      <c r="G29" s="26"/>
      <c r="H29" s="26"/>
      <c r="I29" s="26"/>
      <c r="J29" s="26"/>
      <c r="K29" s="26"/>
      <c r="L29" s="26"/>
      <c r="M29" s="26"/>
      <c r="N29" s="26"/>
      <c r="O29" s="27"/>
    </row>
    <row r="30" spans="2:17" s="1" customFormat="1" ht="22.5" customHeight="1" x14ac:dyDescent="0.15">
      <c r="B30" s="386" t="s">
        <v>2</v>
      </c>
      <c r="C30" s="387"/>
      <c r="D30" s="387"/>
      <c r="E30" s="38">
        <v>391</v>
      </c>
      <c r="F30" s="35">
        <v>19.181585677749361</v>
      </c>
      <c r="G30" s="32">
        <v>15.34526854219949</v>
      </c>
      <c r="H30" s="32">
        <v>9.9744245524296673</v>
      </c>
      <c r="I30" s="32">
        <v>4.3478260869565215</v>
      </c>
      <c r="J30" s="32">
        <v>27.10997442455243</v>
      </c>
      <c r="K30" s="32">
        <v>8.4398976982097178</v>
      </c>
      <c r="L30" s="32">
        <v>4.0920716112531972</v>
      </c>
      <c r="M30" s="32">
        <v>0.51150895140664965</v>
      </c>
      <c r="N30" s="32">
        <v>48.081841432225062</v>
      </c>
      <c r="O30" s="33">
        <v>0</v>
      </c>
      <c r="P30" s="16"/>
      <c r="Q30" s="16"/>
    </row>
    <row r="31" spans="2:17" s="1" customFormat="1" ht="22.5" customHeight="1" x14ac:dyDescent="0.15">
      <c r="B31" s="388" t="s">
        <v>3</v>
      </c>
      <c r="C31" s="42" t="s">
        <v>375</v>
      </c>
      <c r="D31" s="43"/>
      <c r="E31" s="39">
        <v>189</v>
      </c>
      <c r="F31" s="36">
        <v>19.576719576719576</v>
      </c>
      <c r="G31" s="28">
        <v>12.169312169312169</v>
      </c>
      <c r="H31" s="88">
        <v>13.227513227513226</v>
      </c>
      <c r="I31" s="28">
        <v>4.2328042328042326</v>
      </c>
      <c r="J31" s="94">
        <v>21.693121693121693</v>
      </c>
      <c r="K31" s="28">
        <v>10.052910052910052</v>
      </c>
      <c r="L31" s="28">
        <v>5.2910052910052912</v>
      </c>
      <c r="M31" s="28">
        <v>0.52910052910052907</v>
      </c>
      <c r="N31" s="88">
        <v>52.910052910052904</v>
      </c>
      <c r="O31" s="29">
        <v>0</v>
      </c>
      <c r="P31" s="16"/>
      <c r="Q31" s="16"/>
    </row>
    <row r="32" spans="2:17" s="1" customFormat="1" ht="22.5" customHeight="1" x14ac:dyDescent="0.15">
      <c r="B32" s="389"/>
      <c r="C32" s="41" t="s">
        <v>379</v>
      </c>
      <c r="D32" s="44"/>
      <c r="E32" s="40">
        <v>202</v>
      </c>
      <c r="F32" s="37">
        <v>18.811881188118811</v>
      </c>
      <c r="G32" s="30">
        <v>18.316831683168317</v>
      </c>
      <c r="H32" s="92">
        <v>6.9306930693069315</v>
      </c>
      <c r="I32" s="30">
        <v>4.455445544554455</v>
      </c>
      <c r="J32" s="93">
        <v>32.178217821782177</v>
      </c>
      <c r="K32" s="30">
        <v>6.9306930693069315</v>
      </c>
      <c r="L32" s="30">
        <v>2.9702970297029703</v>
      </c>
      <c r="M32" s="30">
        <v>0.49504950495049505</v>
      </c>
      <c r="N32" s="92">
        <v>43.564356435643568</v>
      </c>
      <c r="O32" s="31">
        <v>0</v>
      </c>
      <c r="P32" s="16"/>
      <c r="Q32" s="16"/>
    </row>
    <row r="34" spans="16:26" ht="60" customHeight="1" x14ac:dyDescent="0.15">
      <c r="P34" s="20"/>
      <c r="Q34" s="191"/>
      <c r="R34" s="193" t="s">
        <v>205</v>
      </c>
      <c r="S34" s="200" t="s">
        <v>277</v>
      </c>
      <c r="T34" s="194" t="s">
        <v>207</v>
      </c>
      <c r="U34" s="194" t="s">
        <v>208</v>
      </c>
      <c r="V34" s="194" t="s">
        <v>209</v>
      </c>
      <c r="W34" s="194" t="s">
        <v>25</v>
      </c>
      <c r="X34" s="194" t="s">
        <v>210</v>
      </c>
      <c r="Y34" s="194" t="s">
        <v>5</v>
      </c>
      <c r="Z34" s="199" t="s">
        <v>276</v>
      </c>
    </row>
    <row r="35" spans="16:26" ht="31.5" customHeight="1" x14ac:dyDescent="0.15">
      <c r="P35" s="418"/>
      <c r="Q35" s="192" t="s">
        <v>274</v>
      </c>
      <c r="R35" s="195">
        <v>19.576719576719576</v>
      </c>
      <c r="S35" s="196">
        <v>12.169312169312169</v>
      </c>
      <c r="T35" s="196">
        <v>13.227513227513226</v>
      </c>
      <c r="U35" s="196">
        <v>4.2328042328042326</v>
      </c>
      <c r="V35" s="197">
        <v>21.693121693121693</v>
      </c>
      <c r="W35" s="196">
        <v>10.052910052910052</v>
      </c>
      <c r="X35" s="196">
        <v>5.2910052910052912</v>
      </c>
      <c r="Y35" s="196">
        <v>0.52910052910052907</v>
      </c>
      <c r="Z35" s="198">
        <v>52.910052910052904</v>
      </c>
    </row>
    <row r="36" spans="16:26" ht="31.5" customHeight="1" x14ac:dyDescent="0.15">
      <c r="P36" s="419"/>
      <c r="Q36" s="192" t="s">
        <v>275</v>
      </c>
      <c r="R36" s="195">
        <v>18.811881188118811</v>
      </c>
      <c r="S36" s="196">
        <v>18.316831683168317</v>
      </c>
      <c r="T36" s="196">
        <v>6.9306930693069315</v>
      </c>
      <c r="U36" s="196">
        <v>4.455445544554455</v>
      </c>
      <c r="V36" s="197">
        <v>32.178217821782177</v>
      </c>
      <c r="W36" s="196">
        <v>6.9306930693069315</v>
      </c>
      <c r="X36" s="196">
        <v>2.9702970297029703</v>
      </c>
      <c r="Y36" s="196">
        <v>0.49504950495049505</v>
      </c>
      <c r="Z36" s="198">
        <v>43.564356435643568</v>
      </c>
    </row>
  </sheetData>
  <mergeCells count="3">
    <mergeCell ref="B30:D30"/>
    <mergeCell ref="B31:B32"/>
    <mergeCell ref="P35:P36"/>
  </mergeCells>
  <phoneticPr fontId="7"/>
  <conditionalFormatting sqref="C31:C32 F28:O28">
    <cfRule type="cellIs" dxfId="9" priority="4" stopIfTrue="1" operator="equal">
      <formula>"."</formula>
    </cfRule>
  </conditionalFormatting>
  <conditionalFormatting sqref="P28">
    <cfRule type="cellIs" dxfId="8" priority="3" stopIfTrue="1" operator="equal">
      <formula>"."</formula>
    </cfRule>
  </conditionalFormatting>
  <conditionalFormatting sqref="Q28">
    <cfRule type="cellIs" dxfId="7" priority="2" stopIfTrue="1" operator="equal">
      <formula>"."</formula>
    </cfRule>
  </conditionalFormatting>
  <conditionalFormatting sqref="Q35:Q36 R34:Z34">
    <cfRule type="cellIs" dxfId="6"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1"/>
  <sheetViews>
    <sheetView topLeftCell="C29" zoomScaleNormal="100" workbookViewId="0">
      <selection activeCell="N32" sqref="N32"/>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customHeight="1" x14ac:dyDescent="0.15">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customHeight="1" x14ac:dyDescent="0.15">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x14ac:dyDescent="0.15">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0"/>
      <c r="C27" s="20"/>
      <c r="D27" s="45"/>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0"/>
      <c r="C28" s="20"/>
      <c r="D28" s="45"/>
      <c r="E28" s="21"/>
      <c r="F28" s="22" t="s">
        <v>213</v>
      </c>
      <c r="G28" s="23" t="s">
        <v>214</v>
      </c>
      <c r="H28" s="23" t="s">
        <v>215</v>
      </c>
      <c r="I28" s="24" t="s">
        <v>11</v>
      </c>
      <c r="J28" s="17"/>
      <c r="K28" s="17"/>
      <c r="L28" s="1"/>
      <c r="M28" s="9"/>
      <c r="N28" s="9"/>
      <c r="O28" s="9"/>
      <c r="Z28" s="17"/>
      <c r="AA28" s="17"/>
      <c r="AB28" s="17"/>
      <c r="AC28" s="17"/>
      <c r="AD28" s="17"/>
      <c r="AE28" s="17"/>
    </row>
    <row r="29" spans="2:123" s="3" customFormat="1" ht="20.100000000000001" customHeight="1" x14ac:dyDescent="0.15">
      <c r="B29" s="20"/>
      <c r="C29" s="20"/>
      <c r="D29" s="45"/>
      <c r="E29" s="11" t="s">
        <v>0</v>
      </c>
      <c r="F29" s="25"/>
      <c r="G29" s="26"/>
      <c r="H29" s="26"/>
      <c r="I29" s="27"/>
      <c r="J29" s="18"/>
      <c r="K29" s="18"/>
      <c r="L29" s="1"/>
      <c r="P29" s="113" t="s">
        <v>0</v>
      </c>
      <c r="X29" s="12"/>
      <c r="Y29" s="4"/>
      <c r="Z29" s="14" t="s">
        <v>1</v>
      </c>
      <c r="AA29" s="18"/>
      <c r="AB29" s="18"/>
      <c r="AC29" s="18"/>
      <c r="AD29" s="18"/>
      <c r="AE29" s="18"/>
    </row>
    <row r="30" spans="2:123" s="1" customFormat="1" ht="22.5" customHeight="1" x14ac:dyDescent="0.15">
      <c r="B30" s="386" t="s">
        <v>2</v>
      </c>
      <c r="C30" s="387"/>
      <c r="D30" s="387"/>
      <c r="E30" s="38">
        <v>495</v>
      </c>
      <c r="F30" s="35">
        <v>22.424242424242426</v>
      </c>
      <c r="G30" s="32">
        <v>22.626262626262626</v>
      </c>
      <c r="H30" s="32">
        <v>21.01010101010101</v>
      </c>
      <c r="I30" s="33">
        <v>33.939393939393945</v>
      </c>
      <c r="J30" s="19"/>
      <c r="K30" s="19"/>
      <c r="M30" s="386" t="s">
        <v>2</v>
      </c>
      <c r="N30" s="387"/>
      <c r="O30" s="387"/>
      <c r="P30" s="38">
        <f t="shared" ref="P30:P32" si="0">IF(LEN(E30)=0,"",E30)</f>
        <v>495</v>
      </c>
      <c r="Q30" s="120"/>
      <c r="R30" s="121"/>
      <c r="S30" s="121"/>
      <c r="T30" s="121"/>
      <c r="U30" s="121"/>
      <c r="V30" s="121"/>
      <c r="W30" s="121"/>
      <c r="X30" s="121"/>
      <c r="Y30" s="122"/>
      <c r="Z30" s="123"/>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388" t="s">
        <v>3</v>
      </c>
      <c r="C31" s="42" t="s">
        <v>375</v>
      </c>
      <c r="D31" s="43"/>
      <c r="E31" s="39">
        <v>236</v>
      </c>
      <c r="F31" s="36">
        <v>21.610169491525426</v>
      </c>
      <c r="G31" s="28">
        <v>22.457627118644069</v>
      </c>
      <c r="H31" s="28">
        <v>21.610169491525426</v>
      </c>
      <c r="I31" s="29">
        <v>34.322033898305079</v>
      </c>
      <c r="J31" s="19"/>
      <c r="K31" s="19"/>
      <c r="L31" s="4"/>
      <c r="M31" s="388" t="s">
        <v>3</v>
      </c>
      <c r="N31" s="42" t="s">
        <v>375</v>
      </c>
      <c r="O31" s="43"/>
      <c r="P31" s="39">
        <f t="shared" si="0"/>
        <v>236</v>
      </c>
      <c r="Q31" s="114"/>
      <c r="R31" s="7"/>
      <c r="S31" s="7"/>
      <c r="T31" s="7"/>
      <c r="U31" s="7"/>
      <c r="V31" s="7"/>
      <c r="W31" s="7"/>
      <c r="X31" s="7"/>
      <c r="Y31" s="4"/>
      <c r="Z31" s="115"/>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389"/>
      <c r="C32" s="41" t="s">
        <v>379</v>
      </c>
      <c r="D32" s="44"/>
      <c r="E32" s="40">
        <v>259</v>
      </c>
      <c r="F32" s="37">
        <v>23.166023166023166</v>
      </c>
      <c r="G32" s="30">
        <v>22.779922779922778</v>
      </c>
      <c r="H32" s="30">
        <v>20.463320463320464</v>
      </c>
      <c r="I32" s="31">
        <v>33.590733590733592</v>
      </c>
      <c r="J32" s="19"/>
      <c r="K32" s="19"/>
      <c r="L32" s="4"/>
      <c r="M32" s="389"/>
      <c r="N32" s="41" t="s">
        <v>379</v>
      </c>
      <c r="O32" s="44"/>
      <c r="P32" s="40">
        <f t="shared" si="0"/>
        <v>259</v>
      </c>
      <c r="Q32" s="116"/>
      <c r="R32" s="117"/>
      <c r="S32" s="117"/>
      <c r="T32" s="117"/>
      <c r="U32" s="117"/>
      <c r="V32" s="117"/>
      <c r="W32" s="117"/>
      <c r="X32" s="117"/>
      <c r="Y32" s="118"/>
      <c r="Z32" s="119"/>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3:8" ht="22.5" customHeight="1" x14ac:dyDescent="0.15"/>
    <row r="34" spans="3:8" ht="22.5" customHeight="1" x14ac:dyDescent="0.15">
      <c r="D34" s="130" t="str">
        <f>F28</f>
        <v>評価があり処遇に反映される</v>
      </c>
      <c r="E34" s="130" t="str">
        <f t="shared" ref="E34:G34" si="1">G28</f>
        <v>評価されているが、処遇に反映されていない</v>
      </c>
      <c r="F34" s="130" t="str">
        <f t="shared" si="1"/>
        <v>評価はない</v>
      </c>
      <c r="G34" s="130" t="str">
        <f t="shared" si="1"/>
        <v>わからない</v>
      </c>
      <c r="H34" s="130" t="s">
        <v>234</v>
      </c>
    </row>
    <row r="35" spans="3:8" ht="22.5" customHeight="1" x14ac:dyDescent="0.15">
      <c r="C35" t="str">
        <f>"男性総合職(n=" &amp; E31 &amp; ")"</f>
        <v>男性総合職(n=236)</v>
      </c>
      <c r="D35" s="131">
        <f>F31</f>
        <v>21.610169491525426</v>
      </c>
      <c r="E35" s="131">
        <f t="shared" ref="E35:G35" si="2">G31</f>
        <v>22.457627118644069</v>
      </c>
      <c r="F35" s="131">
        <f t="shared" si="2"/>
        <v>21.610169491525426</v>
      </c>
      <c r="G35" s="131">
        <f t="shared" si="2"/>
        <v>34.322033898305079</v>
      </c>
      <c r="H35" s="131">
        <f>SUM(D35:G35)</f>
        <v>100</v>
      </c>
    </row>
    <row r="36" spans="3:8" ht="22.5" customHeight="1" x14ac:dyDescent="0.15">
      <c r="C36" t="str">
        <f>"女性総合職(n=" &amp; E32 &amp; ")"</f>
        <v>女性総合職(n=259)</v>
      </c>
      <c r="D36" s="131">
        <f>F32</f>
        <v>23.166023166023166</v>
      </c>
      <c r="E36" s="131">
        <f t="shared" ref="E36:G36" si="3">G32</f>
        <v>22.779922779922778</v>
      </c>
      <c r="F36" s="131">
        <f t="shared" si="3"/>
        <v>20.463320463320464</v>
      </c>
      <c r="G36" s="131">
        <f t="shared" si="3"/>
        <v>33.590733590733592</v>
      </c>
      <c r="H36" s="131">
        <f>SUM(D36:G36)</f>
        <v>100</v>
      </c>
    </row>
    <row r="37" spans="3:8" ht="22.5" customHeight="1" x14ac:dyDescent="0.15"/>
    <row r="38" spans="3:8" ht="22.5" customHeight="1" x14ac:dyDescent="0.15"/>
    <row r="39" spans="3:8" ht="22.5" customHeight="1" x14ac:dyDescent="0.15"/>
    <row r="40" spans="3:8" ht="22.5" customHeight="1" x14ac:dyDescent="0.15"/>
    <row r="41" spans="3:8" ht="22.5" customHeight="1" x14ac:dyDescent="0.15"/>
    <row r="42" spans="3:8" ht="22.5" customHeight="1" x14ac:dyDescent="0.15"/>
    <row r="43" spans="3:8" ht="22.5" customHeight="1" x14ac:dyDescent="0.15"/>
    <row r="44" spans="3:8" ht="22.5" customHeight="1" x14ac:dyDescent="0.15"/>
    <row r="45" spans="3:8" ht="22.5" customHeight="1" x14ac:dyDescent="0.15"/>
    <row r="46" spans="3:8" ht="22.5" customHeight="1" x14ac:dyDescent="0.15"/>
    <row r="47" spans="3:8" ht="22.5" customHeight="1" x14ac:dyDescent="0.15"/>
    <row r="48" spans="3:8" ht="22.5" customHeight="1" x14ac:dyDescent="0.15"/>
    <row r="49" ht="22.5" customHeight="1" x14ac:dyDescent="0.15"/>
    <row r="50" ht="22.5" customHeight="1" x14ac:dyDescent="0.15"/>
    <row r="51" ht="22.5" customHeight="1" x14ac:dyDescent="0.15"/>
  </sheetData>
  <mergeCells count="4">
    <mergeCell ref="B30:D30"/>
    <mergeCell ref="B31:B32"/>
    <mergeCell ref="M30:O30"/>
    <mergeCell ref="M31:M32"/>
  </mergeCells>
  <phoneticPr fontId="7"/>
  <conditionalFormatting sqref="Z28:AE28 C31:C32 F28:K28">
    <cfRule type="cellIs" dxfId="5" priority="2" stopIfTrue="1" operator="equal">
      <formula>"."</formula>
    </cfRule>
  </conditionalFormatting>
  <conditionalFormatting sqref="N31:N32">
    <cfRule type="cellIs" dxfId="4"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R51"/>
  <sheetViews>
    <sheetView topLeftCell="A29" zoomScaleNormal="100" workbookViewId="0">
      <selection activeCell="M32" sqref="M32"/>
    </sheetView>
  </sheetViews>
  <sheetFormatPr defaultColWidth="5.25" defaultRowHeight="13.5" x14ac:dyDescent="0.15"/>
  <cols>
    <col min="1" max="2" width="7" customWidth="1"/>
    <col min="3" max="3" width="25.625" customWidth="1"/>
    <col min="4" max="4" width="4.625" customWidth="1"/>
    <col min="5" max="5" width="5.375" customWidth="1"/>
    <col min="6" max="10" width="6.75" customWidth="1"/>
    <col min="11" max="11" width="3.375" customWidth="1"/>
    <col min="12" max="12" width="7" customWidth="1"/>
    <col min="13" max="13" width="25.625" customWidth="1"/>
    <col min="14" max="14" width="4.625" customWidth="1"/>
    <col min="15" max="15" width="5.375" customWidth="1"/>
    <col min="16" max="24" width="5.25" customWidth="1"/>
    <col min="25" max="31" width="5.375" customWidth="1"/>
    <col min="32" max="122" width="5.25" customWidth="1"/>
  </cols>
  <sheetData>
    <row r="1" spans="2:122" s="1" customFormat="1" ht="21.75" customHeight="1" x14ac:dyDescent="0.15">
      <c r="B1" s="15"/>
      <c r="C1" s="16"/>
      <c r="D1" s="2"/>
      <c r="E1" s="13"/>
      <c r="F1" s="4"/>
      <c r="G1" s="4"/>
      <c r="H1" s="4"/>
      <c r="I1" s="4"/>
      <c r="J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row>
    <row r="2" spans="2:122" s="1" customFormat="1" ht="15" customHeight="1" x14ac:dyDescent="0.15">
      <c r="B2" s="15"/>
      <c r="C2" s="16"/>
      <c r="D2" s="2"/>
      <c r="E2" s="13"/>
      <c r="F2" s="4"/>
      <c r="G2" s="4"/>
      <c r="H2" s="4"/>
      <c r="I2" s="4"/>
      <c r="J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row>
    <row r="3" spans="2:122" s="1" customFormat="1" ht="15" customHeight="1" x14ac:dyDescent="0.15">
      <c r="B3" s="15"/>
      <c r="C3" s="16"/>
      <c r="D3" s="2"/>
      <c r="E3" s="13"/>
      <c r="F3" s="4"/>
      <c r="G3" s="4"/>
      <c r="H3" s="4"/>
      <c r="I3" s="4"/>
      <c r="J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row>
    <row r="4" spans="2:122" s="1" customFormat="1" ht="15" customHeight="1" x14ac:dyDescent="0.15">
      <c r="B4" s="15"/>
      <c r="C4" s="16"/>
      <c r="D4" s="2"/>
      <c r="E4" s="13"/>
      <c r="F4" s="4"/>
      <c r="G4" s="4"/>
      <c r="H4" s="4"/>
      <c r="I4" s="4"/>
      <c r="J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row>
    <row r="5" spans="2:122" s="1" customFormat="1" ht="15" customHeight="1" x14ac:dyDescent="0.15">
      <c r="B5" s="15"/>
      <c r="C5" s="16"/>
      <c r="D5" s="2"/>
      <c r="E5" s="13"/>
      <c r="F5" s="4"/>
      <c r="G5" s="4"/>
      <c r="H5" s="4"/>
      <c r="I5" s="4"/>
      <c r="J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row>
    <row r="6" spans="2:122" s="1" customFormat="1" ht="15" customHeight="1" x14ac:dyDescent="0.15">
      <c r="B6" s="15"/>
      <c r="C6" s="16"/>
      <c r="D6" s="2"/>
      <c r="E6" s="13"/>
      <c r="F6" s="4"/>
      <c r="G6" s="4"/>
      <c r="H6" s="4"/>
      <c r="I6" s="4"/>
      <c r="J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row>
    <row r="7" spans="2:122" s="1" customFormat="1" ht="15" customHeight="1" x14ac:dyDescent="0.15">
      <c r="B7" s="15"/>
      <c r="C7" s="16"/>
      <c r="D7" s="2"/>
      <c r="E7" s="13"/>
      <c r="F7" s="4"/>
      <c r="G7" s="4"/>
      <c r="H7" s="4"/>
      <c r="I7" s="4"/>
      <c r="J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row>
    <row r="8" spans="2:122" s="1" customFormat="1" ht="15" hidden="1" customHeight="1" x14ac:dyDescent="0.15">
      <c r="B8" s="15"/>
      <c r="C8" s="16"/>
      <c r="D8" s="2"/>
      <c r="E8" s="13"/>
      <c r="F8" s="4"/>
      <c r="G8" s="4"/>
      <c r="H8" s="4"/>
      <c r="I8" s="4"/>
      <c r="J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row>
    <row r="9" spans="2:122" s="1" customFormat="1" ht="15" hidden="1" customHeight="1" x14ac:dyDescent="0.15">
      <c r="B9" s="15"/>
      <c r="C9" s="16"/>
      <c r="D9" s="2"/>
      <c r="E9" s="13"/>
      <c r="F9" s="4"/>
      <c r="G9" s="4"/>
      <c r="H9" s="4"/>
      <c r="I9" s="4"/>
      <c r="J9" s="4"/>
      <c r="K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row>
    <row r="10" spans="2:122" s="1" customFormat="1" ht="15" hidden="1" customHeight="1" x14ac:dyDescent="0.15">
      <c r="B10" s="15"/>
      <c r="C10" s="16"/>
      <c r="D10" s="5"/>
      <c r="E10" s="12"/>
      <c r="F10" s="4"/>
      <c r="G10" s="4"/>
      <c r="H10" s="4"/>
      <c r="I10" s="4"/>
      <c r="J10" s="4"/>
      <c r="K10" s="3"/>
      <c r="O10" s="4"/>
      <c r="P10" s="4"/>
      <c r="Q10" s="4"/>
      <c r="R10" s="4"/>
      <c r="S10" s="4"/>
      <c r="T10" s="4"/>
      <c r="U10" s="4"/>
      <c r="V10" s="4"/>
      <c r="W10" s="4"/>
      <c r="X10" s="3"/>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row>
    <row r="11" spans="2:122" s="1" customFormat="1" ht="15" hidden="1" customHeight="1" x14ac:dyDescent="0.15">
      <c r="B11" s="15"/>
      <c r="C11" s="16"/>
      <c r="D11" s="5"/>
      <c r="E11" s="12"/>
      <c r="F11" s="4"/>
      <c r="G11" s="4"/>
      <c r="H11" s="4"/>
      <c r="I11" s="4"/>
      <c r="J11" s="4"/>
      <c r="K11" s="6"/>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row>
    <row r="12" spans="2:122" s="1" customFormat="1" ht="15" hidden="1" customHeight="1" x14ac:dyDescent="0.15">
      <c r="B12" s="15"/>
      <c r="C12" s="16"/>
      <c r="D12" s="5"/>
      <c r="E12" s="12"/>
      <c r="F12" s="4"/>
      <c r="G12" s="4"/>
      <c r="H12" s="4"/>
      <c r="I12" s="4"/>
      <c r="J12" s="4"/>
      <c r="K12" s="6"/>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row>
    <row r="13" spans="2:122" s="1" customFormat="1" ht="15" hidden="1" customHeight="1" x14ac:dyDescent="0.15">
      <c r="B13" s="15"/>
      <c r="C13" s="16"/>
      <c r="D13" s="5"/>
      <c r="E13" s="12"/>
      <c r="F13" s="4"/>
      <c r="G13" s="4"/>
      <c r="H13" s="4"/>
      <c r="I13" s="4"/>
      <c r="J13" s="4"/>
      <c r="K13" s="6"/>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row>
    <row r="14" spans="2:122" s="1" customFormat="1" ht="15" customHeight="1" x14ac:dyDescent="0.15">
      <c r="B14" s="15"/>
      <c r="C14" s="16"/>
      <c r="D14" s="5"/>
      <c r="E14" s="12"/>
      <c r="F14" s="4"/>
      <c r="G14" s="4"/>
      <c r="H14" s="4"/>
      <c r="I14" s="4"/>
      <c r="J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row>
    <row r="15" spans="2:122" s="1" customFormat="1" ht="15" customHeight="1" x14ac:dyDescent="0.15">
      <c r="B15" s="15"/>
      <c r="C15" s="16"/>
      <c r="D15" s="5"/>
      <c r="E15" s="12"/>
      <c r="F15" s="4"/>
      <c r="G15" s="4"/>
      <c r="H15" s="4"/>
      <c r="I15" s="4"/>
      <c r="J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row>
    <row r="16" spans="2:122" s="1" customFormat="1" ht="15" customHeight="1" x14ac:dyDescent="0.15">
      <c r="B16" s="15"/>
      <c r="C16" s="16"/>
      <c r="D16" s="5"/>
      <c r="E16" s="12"/>
      <c r="F16" s="4"/>
      <c r="G16" s="4"/>
      <c r="H16" s="4"/>
      <c r="I16" s="4"/>
      <c r="J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row>
    <row r="17" spans="2:122" s="1" customFormat="1" ht="15" customHeight="1" x14ac:dyDescent="0.15">
      <c r="B17" s="15"/>
      <c r="C17" s="16"/>
      <c r="D17" s="5"/>
      <c r="E17" s="12"/>
      <c r="F17" s="4"/>
      <c r="G17" s="4"/>
      <c r="H17" s="4"/>
      <c r="I17" s="4"/>
      <c r="J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row>
    <row r="18" spans="2:122" s="1" customFormat="1" ht="15" customHeight="1" x14ac:dyDescent="0.15">
      <c r="B18" s="15"/>
      <c r="C18" s="16"/>
      <c r="D18" s="5"/>
      <c r="E18" s="12"/>
      <c r="F18" s="4"/>
      <c r="G18" s="4"/>
      <c r="H18" s="4"/>
      <c r="I18" s="4"/>
      <c r="J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row>
    <row r="19" spans="2:122" s="1" customFormat="1" ht="15" customHeight="1" x14ac:dyDescent="0.15">
      <c r="B19" s="15"/>
      <c r="C19" s="16"/>
      <c r="D19" s="5"/>
      <c r="E19" s="12"/>
      <c r="F19" s="4"/>
      <c r="G19" s="4"/>
      <c r="H19" s="4"/>
      <c r="I19" s="4"/>
      <c r="J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row>
    <row r="20" spans="2:122" s="1" customFormat="1" ht="15" customHeight="1" x14ac:dyDescent="0.15">
      <c r="B20" s="15"/>
      <c r="C20" s="16"/>
      <c r="D20" s="5"/>
      <c r="E20" s="12"/>
      <c r="F20" s="4"/>
      <c r="G20" s="4"/>
      <c r="H20" s="4"/>
      <c r="I20" s="4"/>
      <c r="J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row>
    <row r="21" spans="2:122" s="1" customFormat="1" ht="15" customHeight="1" x14ac:dyDescent="0.15">
      <c r="B21" s="15"/>
      <c r="C21" s="16"/>
      <c r="D21" s="5"/>
      <c r="E21" s="12"/>
      <c r="F21" s="4"/>
      <c r="G21" s="4"/>
      <c r="H21" s="4"/>
      <c r="I21" s="4"/>
      <c r="J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row>
    <row r="22" spans="2:122" s="1" customFormat="1" ht="15" customHeight="1" x14ac:dyDescent="0.15">
      <c r="B22" s="15"/>
      <c r="C22" s="16"/>
      <c r="D22" s="5"/>
      <c r="E22" s="12"/>
      <c r="F22" s="4"/>
      <c r="G22" s="4"/>
      <c r="H22" s="4"/>
      <c r="I22" s="4"/>
      <c r="J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row>
    <row r="23" spans="2:122" s="1" customFormat="1" ht="15" customHeight="1" x14ac:dyDescent="0.15">
      <c r="B23" s="15"/>
      <c r="C23" s="16"/>
      <c r="D23" s="5"/>
      <c r="E23" s="12"/>
      <c r="F23" s="4"/>
      <c r="G23" s="4"/>
      <c r="H23" s="4"/>
      <c r="I23" s="4"/>
      <c r="J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row>
    <row r="24" spans="2:122" s="1" customFormat="1" ht="15" customHeight="1" x14ac:dyDescent="0.15">
      <c r="B24" s="15"/>
      <c r="C24" s="16"/>
      <c r="D24" s="5"/>
      <c r="E24" s="12"/>
      <c r="F24" s="4"/>
      <c r="G24" s="4"/>
      <c r="H24" s="4"/>
      <c r="I24" s="4"/>
      <c r="J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row>
    <row r="25" spans="2:122" s="1" customFormat="1" ht="15" customHeight="1" x14ac:dyDescent="0.15">
      <c r="B25" s="15"/>
      <c r="C25" s="16"/>
      <c r="D25" s="5"/>
      <c r="E25" s="12"/>
      <c r="F25" s="4"/>
      <c r="G25" s="4"/>
      <c r="H25" s="4"/>
      <c r="I25" s="4"/>
      <c r="J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row>
    <row r="26" spans="2:122" s="1" customFormat="1" ht="15" customHeight="1" x14ac:dyDescent="0.15">
      <c r="B26" s="15"/>
      <c r="C26" s="16"/>
      <c r="D26" s="5"/>
      <c r="E26" s="12"/>
      <c r="F26" s="4"/>
      <c r="G26" s="4"/>
      <c r="H26" s="4"/>
      <c r="I26" s="4"/>
      <c r="J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row>
    <row r="27" spans="2:122" s="1" customFormat="1" ht="15" customHeight="1" x14ac:dyDescent="0.15">
      <c r="B27" s="20"/>
      <c r="C27" s="20"/>
      <c r="D27" s="45"/>
      <c r="E27" s="34"/>
      <c r="F27" s="10"/>
      <c r="G27" s="10"/>
      <c r="H27" s="10"/>
      <c r="I27" s="4"/>
      <c r="J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row>
    <row r="28" spans="2:122" s="4" customFormat="1" ht="129.94999999999999" customHeight="1" x14ac:dyDescent="0.15">
      <c r="B28" s="20"/>
      <c r="C28" s="20"/>
      <c r="D28" s="45"/>
      <c r="E28" s="21"/>
      <c r="F28" s="22" t="s">
        <v>216</v>
      </c>
      <c r="G28" s="23" t="s">
        <v>217</v>
      </c>
      <c r="H28" s="24" t="s">
        <v>218</v>
      </c>
      <c r="I28" s="17"/>
      <c r="J28" s="17"/>
      <c r="K28" s="1"/>
      <c r="L28" s="9"/>
      <c r="M28" s="9"/>
      <c r="N28" s="9"/>
      <c r="Y28" s="17"/>
      <c r="Z28" s="17"/>
      <c r="AA28" s="17"/>
      <c r="AB28" s="17"/>
      <c r="AC28" s="17"/>
      <c r="AD28" s="17"/>
    </row>
    <row r="29" spans="2:122" s="3" customFormat="1" ht="20.100000000000001" customHeight="1" x14ac:dyDescent="0.15">
      <c r="B29" s="20"/>
      <c r="C29" s="20"/>
      <c r="D29" s="45"/>
      <c r="E29" s="11" t="s">
        <v>0</v>
      </c>
      <c r="F29" s="25"/>
      <c r="G29" s="26"/>
      <c r="H29" s="27"/>
      <c r="I29" s="18"/>
      <c r="J29" s="18"/>
      <c r="K29" s="1"/>
      <c r="O29" s="113" t="s">
        <v>0</v>
      </c>
      <c r="W29" s="12"/>
      <c r="X29" s="4"/>
      <c r="Y29" s="14" t="s">
        <v>1</v>
      </c>
      <c r="Z29" s="18"/>
      <c r="AA29" s="18"/>
      <c r="AB29" s="18"/>
      <c r="AC29" s="18"/>
      <c r="AD29" s="18"/>
    </row>
    <row r="30" spans="2:122" s="1" customFormat="1" ht="22.5" customHeight="1" x14ac:dyDescent="0.15">
      <c r="B30" s="386" t="s">
        <v>2</v>
      </c>
      <c r="C30" s="387"/>
      <c r="D30" s="387"/>
      <c r="E30" s="38">
        <v>495</v>
      </c>
      <c r="F30" s="35">
        <v>66.26262626262627</v>
      </c>
      <c r="G30" s="32">
        <v>18.98989898989899</v>
      </c>
      <c r="H30" s="33">
        <v>14.747474747474747</v>
      </c>
      <c r="I30" s="19"/>
      <c r="J30" s="19"/>
      <c r="L30" s="386" t="s">
        <v>2</v>
      </c>
      <c r="M30" s="387"/>
      <c r="N30" s="387"/>
      <c r="O30" s="38">
        <f t="shared" ref="O30:O32" si="0">IF(LEN(E30)=0,"",E30)</f>
        <v>495</v>
      </c>
      <c r="P30" s="120"/>
      <c r="Q30" s="121"/>
      <c r="R30" s="121"/>
      <c r="S30" s="121"/>
      <c r="T30" s="121"/>
      <c r="U30" s="121"/>
      <c r="V30" s="121"/>
      <c r="W30" s="121"/>
      <c r="X30" s="122"/>
      <c r="Y30" s="123"/>
      <c r="Z30" s="8"/>
      <c r="AA30" s="8"/>
      <c r="AB30" s="8"/>
      <c r="AC30" s="8"/>
      <c r="AD30" s="8"/>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row>
    <row r="31" spans="2:122" s="1" customFormat="1" ht="22.5" customHeight="1" x14ac:dyDescent="0.15">
      <c r="B31" s="388" t="s">
        <v>3</v>
      </c>
      <c r="C31" s="42" t="s">
        <v>375</v>
      </c>
      <c r="D31" s="43"/>
      <c r="E31" s="39">
        <v>236</v>
      </c>
      <c r="F31" s="98">
        <v>60.593220338983059</v>
      </c>
      <c r="G31" s="28">
        <v>21.610169491525426</v>
      </c>
      <c r="H31" s="29">
        <v>17.796610169491526</v>
      </c>
      <c r="I31" s="19"/>
      <c r="J31" s="19"/>
      <c r="K31" s="4"/>
      <c r="L31" s="388" t="s">
        <v>3</v>
      </c>
      <c r="M31" s="42" t="s">
        <v>375</v>
      </c>
      <c r="N31" s="43"/>
      <c r="O31" s="39">
        <f t="shared" si="0"/>
        <v>236</v>
      </c>
      <c r="P31" s="114"/>
      <c r="Q31" s="7"/>
      <c r="R31" s="7"/>
      <c r="S31" s="7"/>
      <c r="T31" s="7"/>
      <c r="U31" s="7"/>
      <c r="V31" s="7"/>
      <c r="W31" s="7"/>
      <c r="X31" s="4"/>
      <c r="Y31" s="115"/>
      <c r="Z31" s="8"/>
      <c r="AA31" s="8"/>
      <c r="AB31" s="8"/>
      <c r="AC31" s="8"/>
      <c r="AD31" s="8"/>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row>
    <row r="32" spans="2:122" s="1" customFormat="1" ht="22.5" customHeight="1" x14ac:dyDescent="0.15">
      <c r="B32" s="389"/>
      <c r="C32" s="41" t="s">
        <v>379</v>
      </c>
      <c r="D32" s="44"/>
      <c r="E32" s="40">
        <v>259</v>
      </c>
      <c r="F32" s="91">
        <v>71.428571428571431</v>
      </c>
      <c r="G32" s="30">
        <v>16.602316602316602</v>
      </c>
      <c r="H32" s="99">
        <v>11.969111969111969</v>
      </c>
      <c r="I32" s="19"/>
      <c r="J32" s="19"/>
      <c r="K32" s="4"/>
      <c r="L32" s="389"/>
      <c r="M32" s="41" t="s">
        <v>379</v>
      </c>
      <c r="N32" s="44"/>
      <c r="O32" s="40">
        <f t="shared" si="0"/>
        <v>259</v>
      </c>
      <c r="P32" s="116"/>
      <c r="Q32" s="117"/>
      <c r="R32" s="117"/>
      <c r="S32" s="117"/>
      <c r="T32" s="117"/>
      <c r="U32" s="117"/>
      <c r="V32" s="117"/>
      <c r="W32" s="117"/>
      <c r="X32" s="118"/>
      <c r="Y32" s="119"/>
      <c r="Z32" s="8"/>
      <c r="AA32" s="8"/>
      <c r="AB32" s="8"/>
      <c r="AC32" s="8"/>
      <c r="AD32" s="8"/>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row>
    <row r="33" spans="3:7" ht="22.5" customHeight="1" x14ac:dyDescent="0.15"/>
    <row r="34" spans="3:7" ht="22.5" customHeight="1" x14ac:dyDescent="0.15">
      <c r="D34" s="130" t="str">
        <f>F28</f>
        <v>評価は必要であり、処遇に反映されるべきである</v>
      </c>
      <c r="E34" s="130" t="str">
        <f t="shared" ref="E34:F34" si="1">G28</f>
        <v>評価は必要であるが、処遇に反映されなくてもいい</v>
      </c>
      <c r="F34" s="130" t="str">
        <f t="shared" si="1"/>
        <v>評価は必要ではない</v>
      </c>
      <c r="G34" s="130" t="s">
        <v>235</v>
      </c>
    </row>
    <row r="35" spans="3:7" ht="22.5" customHeight="1" x14ac:dyDescent="0.15">
      <c r="C35" t="str">
        <f>"男性総合職(n=" &amp; E31 &amp; ")"</f>
        <v>男性総合職(n=236)</v>
      </c>
      <c r="D35" s="131">
        <f>F31</f>
        <v>60.593220338983059</v>
      </c>
      <c r="E35" s="131">
        <f t="shared" ref="E35:F35" si="2">G31</f>
        <v>21.610169491525426</v>
      </c>
      <c r="F35" s="131">
        <f t="shared" si="2"/>
        <v>17.796610169491526</v>
      </c>
      <c r="G35" s="131">
        <f>SUM(D35:F35)</f>
        <v>100.00000000000001</v>
      </c>
    </row>
    <row r="36" spans="3:7" ht="22.5" customHeight="1" x14ac:dyDescent="0.15">
      <c r="C36" t="str">
        <f>"女性総合職(n=" &amp; E32 &amp; ")"</f>
        <v>女性総合職(n=259)</v>
      </c>
      <c r="D36" s="131">
        <f>F32</f>
        <v>71.428571428571431</v>
      </c>
      <c r="E36" s="131">
        <f t="shared" ref="E36:F36" si="3">G32</f>
        <v>16.602316602316602</v>
      </c>
      <c r="F36" s="131">
        <f t="shared" si="3"/>
        <v>11.969111969111969</v>
      </c>
      <c r="G36" s="131">
        <f>SUM(D36:F36)</f>
        <v>100</v>
      </c>
    </row>
    <row r="37" spans="3:7" ht="22.5" customHeight="1" x14ac:dyDescent="0.15"/>
    <row r="38" spans="3:7" ht="22.5" customHeight="1" x14ac:dyDescent="0.15"/>
    <row r="39" spans="3:7" ht="22.5" customHeight="1" x14ac:dyDescent="0.15"/>
    <row r="40" spans="3:7" ht="22.5" customHeight="1" x14ac:dyDescent="0.15"/>
    <row r="41" spans="3:7" ht="22.5" customHeight="1" x14ac:dyDescent="0.15"/>
    <row r="42" spans="3:7" ht="22.5" customHeight="1" x14ac:dyDescent="0.15"/>
    <row r="43" spans="3:7" ht="22.5" customHeight="1" x14ac:dyDescent="0.15"/>
    <row r="44" spans="3:7" ht="22.5" customHeight="1" x14ac:dyDescent="0.15"/>
    <row r="45" spans="3:7" ht="22.5" customHeight="1" x14ac:dyDescent="0.15"/>
    <row r="46" spans="3:7" ht="22.5" customHeight="1" x14ac:dyDescent="0.15"/>
    <row r="47" spans="3:7" ht="22.5" customHeight="1" x14ac:dyDescent="0.15"/>
    <row r="48" spans="3:7" ht="22.5" customHeight="1" x14ac:dyDescent="0.15"/>
    <row r="49" ht="22.5" customHeight="1" x14ac:dyDescent="0.15"/>
    <row r="50" ht="22.5" customHeight="1" x14ac:dyDescent="0.15"/>
    <row r="51" ht="22.5" customHeight="1" x14ac:dyDescent="0.15"/>
  </sheetData>
  <mergeCells count="4">
    <mergeCell ref="B30:D30"/>
    <mergeCell ref="B31:B32"/>
    <mergeCell ref="L30:N30"/>
    <mergeCell ref="L31:L32"/>
  </mergeCells>
  <phoneticPr fontId="7"/>
  <conditionalFormatting sqref="Y28:AD28 C31:C32 F28:J28">
    <cfRule type="cellIs" dxfId="3" priority="2" stopIfTrue="1" operator="equal">
      <formula>"."</formula>
    </cfRule>
  </conditionalFormatting>
  <conditionalFormatting sqref="M31:M32">
    <cfRule type="cellIs" dxfId="2"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R52"/>
  <sheetViews>
    <sheetView topLeftCell="A48" zoomScaleNormal="100" workbookViewId="0">
      <selection activeCell="L37" sqref="L37:L38"/>
    </sheetView>
  </sheetViews>
  <sheetFormatPr defaultColWidth="5.25" defaultRowHeight="13.5" x14ac:dyDescent="0.15"/>
  <cols>
    <col min="1" max="2" width="7" customWidth="1"/>
    <col min="3" max="3" width="25.625" customWidth="1"/>
    <col min="4" max="4" width="4.625" customWidth="1"/>
    <col min="5" max="5" width="5.375" customWidth="1"/>
    <col min="6" max="10" width="6.75" customWidth="1"/>
    <col min="11" max="11" width="3.375" customWidth="1"/>
    <col min="12" max="12" width="7" customWidth="1"/>
    <col min="13" max="13" width="25.625" customWidth="1"/>
    <col min="14" max="14" width="4.625" customWidth="1"/>
    <col min="15" max="15" width="5.375" customWidth="1"/>
    <col min="16" max="24" width="5.25" customWidth="1"/>
    <col min="25" max="31" width="5.375" customWidth="1"/>
    <col min="32" max="122" width="5.25" customWidth="1"/>
  </cols>
  <sheetData>
    <row r="1" spans="2:122" s="1" customFormat="1" ht="21.75" customHeight="1" x14ac:dyDescent="0.15">
      <c r="B1" s="15"/>
      <c r="C1" s="16"/>
      <c r="D1" s="2"/>
      <c r="E1" s="13"/>
      <c r="F1" s="4"/>
      <c r="G1" s="4"/>
      <c r="H1" s="4"/>
      <c r="I1" s="4"/>
      <c r="J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row>
    <row r="2" spans="2:122" s="1" customFormat="1" ht="15" customHeight="1" x14ac:dyDescent="0.15">
      <c r="B2" s="15"/>
      <c r="C2" s="16"/>
      <c r="D2" s="2"/>
      <c r="E2" s="13"/>
      <c r="F2" s="4"/>
      <c r="G2" s="4"/>
      <c r="H2" s="4"/>
      <c r="I2" s="4"/>
      <c r="J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row>
    <row r="3" spans="2:122" s="1" customFormat="1" ht="15" customHeight="1" x14ac:dyDescent="0.15">
      <c r="B3" s="15"/>
      <c r="C3" s="16"/>
      <c r="D3" s="2"/>
      <c r="E3" s="13"/>
      <c r="F3" s="4"/>
      <c r="G3" s="4"/>
      <c r="H3" s="4"/>
      <c r="I3" s="4"/>
      <c r="J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row>
    <row r="4" spans="2:122" s="1" customFormat="1" ht="15" customHeight="1" x14ac:dyDescent="0.15">
      <c r="B4" s="15"/>
      <c r="C4" s="16"/>
      <c r="D4" s="2"/>
      <c r="E4" s="13"/>
      <c r="F4" s="4"/>
      <c r="G4" s="4"/>
      <c r="H4" s="4"/>
      <c r="I4" s="4"/>
      <c r="J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row>
    <row r="5" spans="2:122" s="1" customFormat="1" ht="15" customHeight="1" x14ac:dyDescent="0.15">
      <c r="B5" s="15"/>
      <c r="C5" s="16"/>
      <c r="D5" s="2"/>
      <c r="E5" s="13"/>
      <c r="F5" s="4"/>
      <c r="G5" s="4"/>
      <c r="H5" s="4"/>
      <c r="I5" s="4"/>
      <c r="J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row>
    <row r="6" spans="2:122" s="1" customFormat="1" ht="15" customHeight="1" x14ac:dyDescent="0.15">
      <c r="B6" s="15"/>
      <c r="C6" s="16"/>
      <c r="D6" s="2"/>
      <c r="E6" s="13"/>
      <c r="F6" s="4"/>
      <c r="G6" s="4"/>
      <c r="H6" s="4"/>
      <c r="I6" s="4"/>
      <c r="J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row>
    <row r="7" spans="2:122" s="1" customFormat="1" ht="15" customHeight="1" x14ac:dyDescent="0.15">
      <c r="B7" s="15"/>
      <c r="C7" s="16"/>
      <c r="D7" s="2"/>
      <c r="E7" s="13"/>
      <c r="F7" s="4"/>
      <c r="G7" s="4"/>
      <c r="H7" s="4"/>
      <c r="I7" s="4"/>
      <c r="J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row>
    <row r="8" spans="2:122" s="1" customFormat="1" ht="15" hidden="1" customHeight="1" x14ac:dyDescent="0.15">
      <c r="B8" s="15"/>
      <c r="C8" s="16"/>
      <c r="D8" s="2"/>
      <c r="E8" s="13"/>
      <c r="F8" s="4"/>
      <c r="G8" s="4"/>
      <c r="H8" s="4"/>
      <c r="I8" s="4"/>
      <c r="J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row>
    <row r="9" spans="2:122" s="1" customFormat="1" ht="15" hidden="1" customHeight="1" x14ac:dyDescent="0.15">
      <c r="B9" s="15"/>
      <c r="C9" s="16"/>
      <c r="D9" s="2"/>
      <c r="E9" s="13"/>
      <c r="F9" s="4"/>
      <c r="G9" s="4"/>
      <c r="H9" s="4"/>
      <c r="I9" s="4"/>
      <c r="J9" s="4"/>
      <c r="K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row>
    <row r="10" spans="2:122" s="1" customFormat="1" ht="15" hidden="1" customHeight="1" x14ac:dyDescent="0.15">
      <c r="B10" s="15"/>
      <c r="C10" s="16"/>
      <c r="D10" s="5"/>
      <c r="E10" s="12"/>
      <c r="F10" s="4"/>
      <c r="G10" s="4"/>
      <c r="H10" s="4"/>
      <c r="I10" s="4"/>
      <c r="J10" s="4"/>
      <c r="K10" s="3"/>
      <c r="O10" s="4"/>
      <c r="P10" s="4"/>
      <c r="Q10" s="4"/>
      <c r="R10" s="4"/>
      <c r="S10" s="4"/>
      <c r="T10" s="4"/>
      <c r="U10" s="4"/>
      <c r="V10" s="4"/>
      <c r="W10" s="4"/>
      <c r="X10" s="3"/>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row>
    <row r="11" spans="2:122" s="1" customFormat="1" ht="15" hidden="1" customHeight="1" x14ac:dyDescent="0.15">
      <c r="B11" s="15"/>
      <c r="C11" s="16"/>
      <c r="D11" s="5"/>
      <c r="E11" s="12"/>
      <c r="F11" s="4"/>
      <c r="G11" s="4"/>
      <c r="H11" s="4"/>
      <c r="I11" s="4"/>
      <c r="J11" s="4"/>
      <c r="K11" s="6"/>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row>
    <row r="12" spans="2:122" s="1" customFormat="1" ht="15" hidden="1" customHeight="1" x14ac:dyDescent="0.15">
      <c r="B12" s="15"/>
      <c r="C12" s="16"/>
      <c r="D12" s="5"/>
      <c r="E12" s="12"/>
      <c r="F12" s="4"/>
      <c r="G12" s="4"/>
      <c r="H12" s="4"/>
      <c r="I12" s="4"/>
      <c r="J12" s="4"/>
      <c r="K12" s="6"/>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row>
    <row r="13" spans="2:122" s="1" customFormat="1" ht="15" hidden="1" customHeight="1" x14ac:dyDescent="0.15">
      <c r="B13" s="15"/>
      <c r="C13" s="16"/>
      <c r="D13" s="5"/>
      <c r="E13" s="12"/>
      <c r="F13" s="4"/>
      <c r="G13" s="4"/>
      <c r="H13" s="4"/>
      <c r="I13" s="4"/>
      <c r="J13" s="4"/>
      <c r="K13" s="6"/>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row>
    <row r="14" spans="2:122" s="1" customFormat="1" ht="15" customHeight="1" x14ac:dyDescent="0.15">
      <c r="B14" s="15"/>
      <c r="C14" s="16"/>
      <c r="D14" s="5"/>
      <c r="E14" s="12"/>
      <c r="F14" s="4"/>
      <c r="G14" s="4"/>
      <c r="H14" s="4"/>
      <c r="I14" s="4"/>
      <c r="J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row>
    <row r="15" spans="2:122" s="1" customFormat="1" ht="15" customHeight="1" x14ac:dyDescent="0.15">
      <c r="B15" s="15"/>
      <c r="C15" s="16"/>
      <c r="D15" s="5"/>
      <c r="E15" s="12"/>
      <c r="F15" s="4"/>
      <c r="G15" s="4"/>
      <c r="H15" s="4"/>
      <c r="I15" s="4"/>
      <c r="J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row>
    <row r="16" spans="2:122" s="1" customFormat="1" ht="15" customHeight="1" x14ac:dyDescent="0.15">
      <c r="B16" s="15"/>
      <c r="C16" s="16"/>
      <c r="D16" s="5"/>
      <c r="E16" s="12"/>
      <c r="F16" s="4"/>
      <c r="G16" s="4"/>
      <c r="H16" s="4"/>
      <c r="I16" s="4"/>
      <c r="J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row>
    <row r="17" spans="2:122" s="1" customFormat="1" ht="15" customHeight="1" x14ac:dyDescent="0.15">
      <c r="B17" s="15"/>
      <c r="C17" s="16"/>
      <c r="D17" s="5"/>
      <c r="E17" s="12"/>
      <c r="F17" s="4"/>
      <c r="G17" s="4"/>
      <c r="H17" s="4"/>
      <c r="I17" s="4"/>
      <c r="J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row>
    <row r="18" spans="2:122" s="1" customFormat="1" ht="15" customHeight="1" x14ac:dyDescent="0.15">
      <c r="B18" s="15"/>
      <c r="C18" s="16"/>
      <c r="D18" s="5"/>
      <c r="E18" s="12"/>
      <c r="F18" s="4"/>
      <c r="G18" s="4"/>
      <c r="H18" s="4"/>
      <c r="I18" s="4"/>
      <c r="J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row>
    <row r="19" spans="2:122" s="1" customFormat="1" ht="15" customHeight="1" x14ac:dyDescent="0.15">
      <c r="B19" s="15"/>
      <c r="C19" s="16"/>
      <c r="D19" s="5"/>
      <c r="E19" s="12"/>
      <c r="F19" s="4"/>
      <c r="G19" s="4"/>
      <c r="H19" s="4"/>
      <c r="I19" s="4"/>
      <c r="J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row>
    <row r="20" spans="2:122" s="1" customFormat="1" ht="15" customHeight="1" x14ac:dyDescent="0.15">
      <c r="B20" s="15"/>
      <c r="C20" s="16"/>
      <c r="D20" s="5"/>
      <c r="E20" s="12"/>
      <c r="F20" s="4"/>
      <c r="G20" s="4"/>
      <c r="H20" s="4"/>
      <c r="I20" s="4"/>
      <c r="J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row>
    <row r="21" spans="2:122" s="1" customFormat="1" ht="15" customHeight="1" x14ac:dyDescent="0.15">
      <c r="B21" s="15"/>
      <c r="C21" s="16"/>
      <c r="D21" s="5"/>
      <c r="E21" s="12"/>
      <c r="F21" s="4"/>
      <c r="G21" s="4"/>
      <c r="H21" s="4"/>
      <c r="I21" s="4"/>
      <c r="J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row>
    <row r="22" spans="2:122" s="1" customFormat="1" ht="15" customHeight="1" x14ac:dyDescent="0.15">
      <c r="B22" s="15"/>
      <c r="C22" s="16"/>
      <c r="D22" s="5"/>
      <c r="E22" s="12"/>
      <c r="F22" s="4"/>
      <c r="G22" s="4"/>
      <c r="H22" s="4"/>
      <c r="I22" s="4"/>
      <c r="J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row>
    <row r="23" spans="2:122" s="1" customFormat="1" ht="15" customHeight="1" x14ac:dyDescent="0.15">
      <c r="B23" s="15"/>
      <c r="C23" s="16"/>
      <c r="D23" s="5"/>
      <c r="E23" s="12"/>
      <c r="F23" s="4"/>
      <c r="G23" s="4"/>
      <c r="H23" s="4"/>
      <c r="I23" s="4"/>
      <c r="J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row>
    <row r="24" spans="2:122" s="1" customFormat="1" ht="15" customHeight="1" x14ac:dyDescent="0.15">
      <c r="B24" s="15"/>
      <c r="C24" s="16"/>
      <c r="D24" s="5"/>
      <c r="E24" s="12"/>
      <c r="F24" s="4"/>
      <c r="G24" s="4"/>
      <c r="H24" s="4"/>
      <c r="I24" s="4"/>
      <c r="J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row>
    <row r="25" spans="2:122" s="1" customFormat="1" ht="15" customHeight="1" x14ac:dyDescent="0.15">
      <c r="B25" s="15"/>
      <c r="C25" s="16"/>
      <c r="D25" s="5"/>
      <c r="E25" s="12"/>
      <c r="F25" s="4"/>
      <c r="G25" s="4"/>
      <c r="H25" s="4"/>
      <c r="I25" s="4"/>
      <c r="J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row>
    <row r="26" spans="2:122" s="1" customFormat="1" ht="15" customHeight="1" x14ac:dyDescent="0.15">
      <c r="B26" s="15"/>
      <c r="C26" s="16"/>
      <c r="D26" s="5"/>
      <c r="E26" s="12"/>
      <c r="F26" s="4"/>
      <c r="G26" s="4"/>
      <c r="H26" s="4"/>
      <c r="I26" s="4"/>
      <c r="J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row>
    <row r="27" spans="2:122" s="1" customFormat="1" ht="15" customHeight="1" x14ac:dyDescent="0.15">
      <c r="B27" s="201"/>
      <c r="C27" s="202"/>
      <c r="D27" s="5"/>
      <c r="E27" s="34"/>
      <c r="F27" s="10"/>
      <c r="G27" s="10"/>
      <c r="H27" s="10"/>
      <c r="I27" s="4"/>
      <c r="J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row>
    <row r="28" spans="2:122" s="4" customFormat="1" ht="129.94999999999999" customHeight="1" x14ac:dyDescent="0.15">
      <c r="B28" s="406" t="s">
        <v>307</v>
      </c>
      <c r="C28" s="407"/>
      <c r="D28" s="407"/>
      <c r="E28" s="21"/>
      <c r="F28" s="22" t="s">
        <v>216</v>
      </c>
      <c r="G28" s="23" t="s">
        <v>217</v>
      </c>
      <c r="H28" s="24" t="s">
        <v>218</v>
      </c>
      <c r="I28" s="17"/>
      <c r="J28" s="17"/>
      <c r="K28" s="1"/>
      <c r="L28" s="9"/>
      <c r="M28" s="9"/>
      <c r="N28" s="9"/>
      <c r="Y28" s="17"/>
      <c r="Z28" s="17"/>
      <c r="AA28" s="17"/>
      <c r="AB28" s="17"/>
      <c r="AC28" s="17"/>
      <c r="AD28" s="17"/>
    </row>
    <row r="29" spans="2:122" s="3" customFormat="1" ht="20.100000000000001" customHeight="1" x14ac:dyDescent="0.15">
      <c r="B29" s="407"/>
      <c r="C29" s="407"/>
      <c r="D29" s="407"/>
      <c r="E29" s="11" t="s">
        <v>0</v>
      </c>
      <c r="F29" s="25"/>
      <c r="G29" s="26"/>
      <c r="H29" s="27"/>
      <c r="I29" s="18"/>
      <c r="J29" s="18"/>
      <c r="K29" s="1"/>
      <c r="O29" s="113" t="s">
        <v>0</v>
      </c>
      <c r="W29" s="12"/>
      <c r="X29" s="4"/>
      <c r="Y29" s="14" t="s">
        <v>279</v>
      </c>
      <c r="Z29" s="18"/>
      <c r="AA29" s="18"/>
      <c r="AB29" s="18"/>
      <c r="AC29" s="18"/>
      <c r="AD29" s="18"/>
    </row>
    <row r="30" spans="2:122" s="1" customFormat="1" ht="22.5" customHeight="1" x14ac:dyDescent="0.15">
      <c r="B30" s="386" t="s">
        <v>2</v>
      </c>
      <c r="C30" s="387"/>
      <c r="D30" s="387"/>
      <c r="E30" s="38">
        <v>2820</v>
      </c>
      <c r="F30" s="35">
        <v>63.049645390070921</v>
      </c>
      <c r="G30" s="32">
        <v>19.964539007092199</v>
      </c>
      <c r="H30" s="33">
        <v>16.98581560283688</v>
      </c>
      <c r="I30" s="19"/>
      <c r="J30" s="19"/>
      <c r="L30" s="386" t="s">
        <v>2</v>
      </c>
      <c r="M30" s="387"/>
      <c r="N30" s="387"/>
      <c r="O30" s="38">
        <f t="shared" ref="O30:O38" si="0">IF(LEN(E30)=0,"",E30)</f>
        <v>2820</v>
      </c>
      <c r="P30" s="120"/>
      <c r="Q30" s="121"/>
      <c r="R30" s="121"/>
      <c r="S30" s="121"/>
      <c r="T30" s="121"/>
      <c r="U30" s="121"/>
      <c r="V30" s="121"/>
      <c r="W30" s="121"/>
      <c r="X30" s="122"/>
      <c r="Y30" s="123"/>
      <c r="Z30" s="8"/>
      <c r="AA30" s="8"/>
      <c r="AB30" s="8"/>
      <c r="AC30" s="8"/>
      <c r="AD30" s="8"/>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row>
    <row r="31" spans="2:122" s="1" customFormat="1" ht="22.5" customHeight="1" x14ac:dyDescent="0.15">
      <c r="B31" s="388" t="s">
        <v>2</v>
      </c>
      <c r="C31" s="42" t="s">
        <v>308</v>
      </c>
      <c r="D31" s="43"/>
      <c r="E31" s="39">
        <v>1008</v>
      </c>
      <c r="F31" s="164">
        <v>63.789682539682538</v>
      </c>
      <c r="G31" s="85">
        <v>22.519841269841269</v>
      </c>
      <c r="H31" s="204">
        <v>13.690476190476192</v>
      </c>
      <c r="I31" s="19"/>
      <c r="J31" s="19"/>
      <c r="K31" s="4"/>
      <c r="L31" s="388" t="s">
        <v>2</v>
      </c>
      <c r="M31" s="42" t="s">
        <v>308</v>
      </c>
      <c r="N31" s="43"/>
      <c r="O31" s="39">
        <f t="shared" si="0"/>
        <v>1008</v>
      </c>
      <c r="P31" s="114"/>
      <c r="Q31" s="7"/>
      <c r="R31" s="7"/>
      <c r="S31" s="7"/>
      <c r="T31" s="7"/>
      <c r="U31" s="7"/>
      <c r="V31" s="7"/>
      <c r="W31" s="7"/>
      <c r="X31" s="4"/>
      <c r="Y31" s="115"/>
      <c r="Z31" s="8"/>
      <c r="AA31" s="8"/>
      <c r="AB31" s="8"/>
      <c r="AC31" s="8"/>
      <c r="AD31" s="8"/>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row>
    <row r="32" spans="2:122" s="1" customFormat="1" ht="22.5" customHeight="1" x14ac:dyDescent="0.15">
      <c r="B32" s="389"/>
      <c r="C32" s="41" t="s">
        <v>309</v>
      </c>
      <c r="D32" s="44"/>
      <c r="E32" s="39">
        <v>1812</v>
      </c>
      <c r="F32" s="164">
        <v>62.637969094922738</v>
      </c>
      <c r="G32" s="65">
        <v>18.543046357615893</v>
      </c>
      <c r="H32" s="206">
        <v>18.818984547461369</v>
      </c>
      <c r="I32" s="19"/>
      <c r="J32" s="19"/>
      <c r="K32" s="4"/>
      <c r="L32" s="389"/>
      <c r="M32" s="41" t="s">
        <v>309</v>
      </c>
      <c r="N32" s="44"/>
      <c r="O32" s="39">
        <f t="shared" si="0"/>
        <v>1812</v>
      </c>
      <c r="P32" s="116"/>
      <c r="Q32" s="117"/>
      <c r="R32" s="117"/>
      <c r="S32" s="117"/>
      <c r="T32" s="117"/>
      <c r="U32" s="117"/>
      <c r="V32" s="117"/>
      <c r="W32" s="117"/>
      <c r="X32" s="118"/>
      <c r="Y32" s="119"/>
      <c r="Z32" s="8"/>
      <c r="AA32" s="8"/>
      <c r="AB32" s="8"/>
      <c r="AC32" s="8"/>
      <c r="AD32" s="8"/>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row>
    <row r="33" spans="2:122" s="1" customFormat="1" ht="22.5" customHeight="1" x14ac:dyDescent="0.15">
      <c r="B33" s="408" t="s">
        <v>2</v>
      </c>
      <c r="C33" s="409"/>
      <c r="D33" s="409"/>
      <c r="E33" s="38">
        <v>236</v>
      </c>
      <c r="F33" s="35">
        <v>60.593220338983059</v>
      </c>
      <c r="G33" s="32">
        <v>21.610169491525426</v>
      </c>
      <c r="H33" s="33">
        <v>17.796610169491526</v>
      </c>
      <c r="I33" s="4"/>
      <c r="J33" s="4"/>
      <c r="L33" s="408" t="s">
        <v>2</v>
      </c>
      <c r="M33" s="409"/>
      <c r="N33" s="409"/>
      <c r="O33" s="38">
        <f t="shared" si="0"/>
        <v>236</v>
      </c>
      <c r="P33" s="207"/>
      <c r="Q33" s="122"/>
      <c r="R33" s="122"/>
      <c r="S33" s="122"/>
      <c r="T33" s="122"/>
      <c r="U33" s="122"/>
      <c r="V33" s="122"/>
      <c r="W33" s="122"/>
      <c r="X33" s="122"/>
      <c r="Y33" s="208"/>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row>
    <row r="34" spans="2:122" s="1" customFormat="1" ht="22.5" customHeight="1" x14ac:dyDescent="0.15">
      <c r="B34" s="388" t="s">
        <v>376</v>
      </c>
      <c r="C34" s="42" t="s">
        <v>308</v>
      </c>
      <c r="D34" s="209"/>
      <c r="E34" s="39">
        <v>65</v>
      </c>
      <c r="F34" s="268">
        <v>67.692307692307693</v>
      </c>
      <c r="G34" s="160">
        <v>20</v>
      </c>
      <c r="H34" s="247">
        <v>12.307692307692308</v>
      </c>
      <c r="I34" s="4"/>
      <c r="J34" s="4"/>
      <c r="L34" s="388" t="s">
        <v>376</v>
      </c>
      <c r="M34" s="42" t="s">
        <v>308</v>
      </c>
      <c r="N34" s="209"/>
      <c r="O34" s="39">
        <f t="shared" si="0"/>
        <v>65</v>
      </c>
      <c r="P34" s="210"/>
      <c r="Q34" s="4"/>
      <c r="R34" s="4"/>
      <c r="S34" s="4"/>
      <c r="T34" s="4"/>
      <c r="U34" s="4"/>
      <c r="V34" s="4"/>
      <c r="W34" s="4"/>
      <c r="X34" s="4"/>
      <c r="Y34" s="211"/>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row>
    <row r="35" spans="2:122" s="1" customFormat="1" ht="22.5" customHeight="1" x14ac:dyDescent="0.15">
      <c r="B35" s="389"/>
      <c r="C35" s="41" t="s">
        <v>309</v>
      </c>
      <c r="D35" s="212"/>
      <c r="E35" s="39">
        <v>171</v>
      </c>
      <c r="F35" s="164">
        <v>57.894736842105267</v>
      </c>
      <c r="G35" s="160">
        <v>22.222222222222221</v>
      </c>
      <c r="H35" s="161">
        <v>19.883040935672515</v>
      </c>
      <c r="I35" s="4"/>
      <c r="J35" s="4"/>
      <c r="L35" s="389"/>
      <c r="M35" s="41" t="s">
        <v>309</v>
      </c>
      <c r="N35" s="212"/>
      <c r="O35" s="39">
        <f t="shared" si="0"/>
        <v>171</v>
      </c>
      <c r="P35" s="213"/>
      <c r="Q35" s="118"/>
      <c r="R35" s="118"/>
      <c r="S35" s="118"/>
      <c r="T35" s="118"/>
      <c r="U35" s="118"/>
      <c r="V35" s="118"/>
      <c r="W35" s="118"/>
      <c r="X35" s="118"/>
      <c r="Y35" s="21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row>
    <row r="36" spans="2:122" s="1" customFormat="1" ht="22.5" customHeight="1" x14ac:dyDescent="0.15">
      <c r="B36" s="408" t="s">
        <v>2</v>
      </c>
      <c r="C36" s="409"/>
      <c r="D36" s="409"/>
      <c r="E36" s="38">
        <v>259</v>
      </c>
      <c r="F36" s="35">
        <v>71.428571428571431</v>
      </c>
      <c r="G36" s="32">
        <v>16.602316602316602</v>
      </c>
      <c r="H36" s="33">
        <v>11.969111969111969</v>
      </c>
      <c r="I36" s="4"/>
      <c r="J36" s="4"/>
      <c r="L36" s="408" t="s">
        <v>2</v>
      </c>
      <c r="M36" s="409"/>
      <c r="N36" s="409"/>
      <c r="O36" s="38">
        <f t="shared" si="0"/>
        <v>259</v>
      </c>
      <c r="P36" s="207"/>
      <c r="Q36" s="122"/>
      <c r="R36" s="122"/>
      <c r="S36" s="122"/>
      <c r="T36" s="122"/>
      <c r="U36" s="122"/>
      <c r="V36" s="122"/>
      <c r="W36" s="122"/>
      <c r="X36" s="122"/>
      <c r="Y36" s="208"/>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row>
    <row r="37" spans="2:122" s="1" customFormat="1" ht="22.5" customHeight="1" x14ac:dyDescent="0.15">
      <c r="B37" s="388" t="s">
        <v>380</v>
      </c>
      <c r="C37" s="42" t="s">
        <v>308</v>
      </c>
      <c r="D37" s="215"/>
      <c r="E37" s="39">
        <v>112</v>
      </c>
      <c r="F37" s="164">
        <v>72.321428571428569</v>
      </c>
      <c r="G37" s="160">
        <v>18.75</v>
      </c>
      <c r="H37" s="161">
        <v>8.9285714285714288</v>
      </c>
      <c r="I37" s="4"/>
      <c r="J37" s="4"/>
      <c r="L37" s="388" t="s">
        <v>380</v>
      </c>
      <c r="M37" s="42" t="s">
        <v>308</v>
      </c>
      <c r="N37" s="215"/>
      <c r="O37" s="39">
        <f t="shared" si="0"/>
        <v>112</v>
      </c>
      <c r="P37" s="210"/>
      <c r="Q37" s="4"/>
      <c r="R37" s="4"/>
      <c r="S37" s="4"/>
      <c r="T37" s="4"/>
      <c r="U37" s="4"/>
      <c r="V37" s="4"/>
      <c r="W37" s="4"/>
      <c r="X37" s="4"/>
      <c r="Y37" s="211"/>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row>
    <row r="38" spans="2:122" s="1" customFormat="1" ht="22.5" customHeight="1" x14ac:dyDescent="0.15">
      <c r="B38" s="389"/>
      <c r="C38" s="41" t="s">
        <v>309</v>
      </c>
      <c r="D38" s="216"/>
      <c r="E38" s="40">
        <v>147</v>
      </c>
      <c r="F38" s="165">
        <v>70.748299319727892</v>
      </c>
      <c r="G38" s="162">
        <v>14.965986394557824</v>
      </c>
      <c r="H38" s="163">
        <v>14.285714285714285</v>
      </c>
      <c r="I38" s="4"/>
      <c r="J38" s="4"/>
      <c r="L38" s="389"/>
      <c r="M38" s="41" t="s">
        <v>309</v>
      </c>
      <c r="N38" s="216"/>
      <c r="O38" s="40">
        <f t="shared" si="0"/>
        <v>147</v>
      </c>
      <c r="P38" s="213"/>
      <c r="Q38" s="118"/>
      <c r="R38" s="118"/>
      <c r="S38" s="118"/>
      <c r="T38" s="118"/>
      <c r="U38" s="118"/>
      <c r="V38" s="118"/>
      <c r="W38" s="118"/>
      <c r="X38" s="118"/>
      <c r="Y38" s="21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row>
    <row r="39" spans="2:122" ht="22.5" customHeight="1" x14ac:dyDescent="0.15"/>
    <row r="40" spans="2:122" ht="22.5" customHeight="1" x14ac:dyDescent="0.15">
      <c r="D40" s="130" t="str">
        <f>F28</f>
        <v>評価は必要であり、処遇に反映されるべきである</v>
      </c>
      <c r="E40" s="130" t="str">
        <f t="shared" ref="E40:F40" si="1">G28</f>
        <v>評価は必要であるが、処遇に反映されなくてもいい</v>
      </c>
      <c r="F40" s="130" t="str">
        <f t="shared" si="1"/>
        <v>評価は必要ではない</v>
      </c>
      <c r="G40" s="130" t="s">
        <v>330</v>
      </c>
    </row>
    <row r="41" spans="2:122" ht="22.5" customHeight="1" x14ac:dyDescent="0.15">
      <c r="C41" s="269" t="str">
        <f>"男性総合職 全体(n=" &amp; E33 &amp; ")"</f>
        <v>男性総合職 全体(n=236)</v>
      </c>
      <c r="D41" s="131">
        <f t="shared" ref="D41:F43" si="2">F33</f>
        <v>60.593220338983059</v>
      </c>
      <c r="E41" s="131">
        <f t="shared" si="2"/>
        <v>21.610169491525426</v>
      </c>
      <c r="F41" s="131">
        <f t="shared" si="2"/>
        <v>17.796610169491526</v>
      </c>
      <c r="G41" s="127">
        <f>SUM(D41:F41)</f>
        <v>100.00000000000001</v>
      </c>
    </row>
    <row r="42" spans="2:122" ht="22.5" customHeight="1" x14ac:dyDescent="0.15">
      <c r="C42" s="269" t="str">
        <f>"モチベーション高い・同程度(n=" &amp; E34 &amp; ")"</f>
        <v>モチベーション高い・同程度(n=65)</v>
      </c>
      <c r="D42" s="127">
        <f t="shared" si="2"/>
        <v>67.692307692307693</v>
      </c>
      <c r="E42" s="127">
        <f>G34</f>
        <v>20</v>
      </c>
      <c r="F42" s="127">
        <f t="shared" si="2"/>
        <v>12.307692307692308</v>
      </c>
      <c r="G42" s="127">
        <f>SUM(D42:F42)</f>
        <v>100</v>
      </c>
    </row>
    <row r="43" spans="2:122" ht="22.5" customHeight="1" x14ac:dyDescent="0.15">
      <c r="C43" s="269" t="str">
        <f>"低い(n=" &amp; E35 &amp; ")"</f>
        <v>低い(n=171)</v>
      </c>
      <c r="D43" s="127">
        <f t="shared" si="2"/>
        <v>57.894736842105267</v>
      </c>
      <c r="E43" s="127">
        <f>G35</f>
        <v>22.222222222222221</v>
      </c>
      <c r="F43" s="127">
        <f t="shared" si="2"/>
        <v>19.883040935672515</v>
      </c>
      <c r="G43" s="127">
        <f t="shared" ref="G43:G45" si="3">SUM(D43:F43)</f>
        <v>100</v>
      </c>
    </row>
    <row r="44" spans="2:122" ht="22.5" customHeight="1" x14ac:dyDescent="0.15">
      <c r="C44" s="269"/>
      <c r="D44" s="127"/>
      <c r="E44" s="127"/>
      <c r="F44" s="127"/>
      <c r="G44" s="127"/>
    </row>
    <row r="45" spans="2:122" ht="22.5" customHeight="1" x14ac:dyDescent="0.15">
      <c r="C45" s="269" t="str">
        <f>"女性総合職 全体(n=" &amp; E36 &amp; ")"</f>
        <v>女性総合職 全体(n=259)</v>
      </c>
      <c r="D45" s="131">
        <f>F36</f>
        <v>71.428571428571431</v>
      </c>
      <c r="E45" s="131">
        <f t="shared" ref="E45" si="4">G36</f>
        <v>16.602316602316602</v>
      </c>
      <c r="F45" s="131">
        <f>H36</f>
        <v>11.969111969111969</v>
      </c>
      <c r="G45" s="127">
        <f t="shared" si="3"/>
        <v>100</v>
      </c>
    </row>
    <row r="46" spans="2:122" ht="22.5" customHeight="1" x14ac:dyDescent="0.15">
      <c r="C46" s="269" t="str">
        <f>"モチベーション高い・同程度(n=" &amp; E37 &amp; ")"</f>
        <v>モチベーション高い・同程度(n=112)</v>
      </c>
      <c r="D46" s="127">
        <f>F37</f>
        <v>72.321428571428569</v>
      </c>
      <c r="E46" s="127">
        <f>G37</f>
        <v>18.75</v>
      </c>
      <c r="F46" s="127">
        <f>H37</f>
        <v>8.9285714285714288</v>
      </c>
      <c r="G46" s="127">
        <f>SUM(D46:F46)</f>
        <v>100</v>
      </c>
    </row>
    <row r="47" spans="2:122" ht="22.5" customHeight="1" x14ac:dyDescent="0.15">
      <c r="C47" s="269" t="str">
        <f>"低い(n=" &amp; E38 &amp; ")"</f>
        <v>低い(n=147)</v>
      </c>
      <c r="D47" s="127">
        <f>F38</f>
        <v>70.748299319727892</v>
      </c>
      <c r="E47" s="127">
        <f>G38</f>
        <v>14.965986394557824</v>
      </c>
      <c r="F47" s="127">
        <f>H38</f>
        <v>14.285714285714285</v>
      </c>
      <c r="G47" s="127">
        <f>SUM(D47:F47)</f>
        <v>100</v>
      </c>
    </row>
    <row r="48" spans="2:122" ht="22.5" customHeight="1" x14ac:dyDescent="0.15"/>
    <row r="49" ht="22.5" customHeight="1" x14ac:dyDescent="0.15"/>
    <row r="50" ht="22.5" customHeight="1" x14ac:dyDescent="0.15"/>
    <row r="51" ht="22.5" customHeight="1" x14ac:dyDescent="0.15"/>
    <row r="52" ht="22.5" customHeight="1" x14ac:dyDescent="0.15"/>
  </sheetData>
  <mergeCells count="13">
    <mergeCell ref="B33:D33"/>
    <mergeCell ref="L33:N33"/>
    <mergeCell ref="B28:D29"/>
    <mergeCell ref="B30:D30"/>
    <mergeCell ref="L30:N30"/>
    <mergeCell ref="B31:B32"/>
    <mergeCell ref="L31:L32"/>
    <mergeCell ref="B34:B35"/>
    <mergeCell ref="L34:L35"/>
    <mergeCell ref="B36:D36"/>
    <mergeCell ref="L36:N36"/>
    <mergeCell ref="B37:B38"/>
    <mergeCell ref="L37:L38"/>
  </mergeCells>
  <phoneticPr fontId="7"/>
  <conditionalFormatting sqref="Y28:AD28 C31:C32 F28:J28">
    <cfRule type="cellIs" dxfId="1" priority="2" stopIfTrue="1" operator="equal">
      <formula>"."</formula>
    </cfRule>
  </conditionalFormatting>
  <conditionalFormatting sqref="M31:M32">
    <cfRule type="cellIs" dxfId="0"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B1:AK46"/>
  <sheetViews>
    <sheetView showGridLines="0" topLeftCell="A29" zoomScale="80" workbookViewId="0">
      <selection activeCell="L37" sqref="L37:L38"/>
    </sheetView>
  </sheetViews>
  <sheetFormatPr defaultColWidth="5.25" defaultRowHeight="13.5" x14ac:dyDescent="0.15"/>
  <cols>
    <col min="1" max="2" width="7" customWidth="1"/>
    <col min="3" max="3" width="25.625" customWidth="1"/>
    <col min="4" max="4" width="4.625" customWidth="1"/>
    <col min="5" max="5" width="5.375" customWidth="1"/>
    <col min="6" max="18" width="6.75" customWidth="1"/>
    <col min="19" max="20" width="5.25" customWidth="1"/>
    <col min="21" max="21" width="3.375" customWidth="1"/>
    <col min="22" max="22" width="3.875" customWidth="1"/>
    <col min="23" max="23" width="14.75" customWidth="1"/>
    <col min="24" max="24" width="5.375" customWidth="1"/>
    <col min="25" max="37" width="7.75" customWidth="1"/>
  </cols>
  <sheetData>
    <row r="1" spans="2:22" s="1" customFormat="1" ht="21.75" customHeight="1" x14ac:dyDescent="0.15">
      <c r="B1" s="15"/>
      <c r="C1" s="16"/>
      <c r="D1" s="2"/>
      <c r="E1" s="13"/>
      <c r="F1" s="4"/>
      <c r="G1" s="4"/>
      <c r="H1" s="4"/>
      <c r="I1" s="4"/>
      <c r="J1" s="4"/>
      <c r="K1" s="4"/>
      <c r="L1" s="4"/>
      <c r="M1" s="4"/>
      <c r="N1" s="4"/>
      <c r="O1" s="4"/>
      <c r="P1" s="4"/>
      <c r="Q1" s="4"/>
      <c r="R1" s="4"/>
    </row>
    <row r="2" spans="2:22" s="1" customFormat="1" ht="15" customHeight="1" x14ac:dyDescent="0.15">
      <c r="B2" s="15"/>
      <c r="C2" s="16"/>
      <c r="D2" s="2"/>
      <c r="E2" s="13"/>
      <c r="F2" s="4"/>
      <c r="G2" s="4"/>
      <c r="H2" s="4"/>
      <c r="I2" s="4"/>
      <c r="J2" s="4"/>
      <c r="K2" s="4"/>
      <c r="L2" s="4"/>
      <c r="M2" s="4"/>
      <c r="N2" s="4"/>
      <c r="O2" s="4"/>
      <c r="P2" s="4"/>
      <c r="Q2" s="4"/>
      <c r="R2" s="4"/>
    </row>
    <row r="3" spans="2:22" s="1" customFormat="1" ht="15" customHeight="1" x14ac:dyDescent="0.15">
      <c r="B3" s="15"/>
      <c r="C3" s="16"/>
      <c r="D3" s="2"/>
      <c r="E3" s="13"/>
      <c r="F3" s="4"/>
      <c r="G3" s="4"/>
      <c r="H3" s="4"/>
      <c r="I3" s="4"/>
      <c r="J3" s="4"/>
      <c r="K3" s="4"/>
      <c r="L3" s="4"/>
      <c r="M3" s="4"/>
      <c r="N3" s="4"/>
      <c r="O3" s="4"/>
      <c r="P3" s="4"/>
      <c r="Q3" s="4"/>
      <c r="R3" s="4"/>
    </row>
    <row r="4" spans="2:22" s="1" customFormat="1" ht="15" customHeight="1" x14ac:dyDescent="0.15">
      <c r="B4" s="15"/>
      <c r="C4" s="16"/>
      <c r="D4" s="2"/>
      <c r="E4" s="13"/>
      <c r="F4" s="4"/>
      <c r="G4" s="4"/>
      <c r="H4" s="4"/>
      <c r="I4" s="4"/>
      <c r="J4" s="4"/>
      <c r="K4" s="4"/>
      <c r="L4" s="4"/>
      <c r="M4" s="4"/>
      <c r="N4" s="4"/>
      <c r="O4" s="4"/>
      <c r="P4" s="4"/>
      <c r="Q4" s="4"/>
      <c r="R4" s="4"/>
    </row>
    <row r="5" spans="2:22" s="1" customFormat="1" ht="15" customHeight="1" x14ac:dyDescent="0.15">
      <c r="B5" s="15"/>
      <c r="C5" s="16"/>
      <c r="D5" s="2"/>
      <c r="E5" s="13"/>
      <c r="F5" s="4"/>
      <c r="G5" s="4"/>
      <c r="H5" s="4"/>
      <c r="I5" s="4"/>
      <c r="J5" s="4"/>
      <c r="K5" s="4"/>
      <c r="L5" s="4"/>
      <c r="M5" s="4"/>
      <c r="N5" s="4"/>
      <c r="O5" s="4"/>
      <c r="P5" s="4"/>
      <c r="Q5" s="4"/>
      <c r="R5" s="4"/>
    </row>
    <row r="6" spans="2:22" s="1" customFormat="1" ht="15" customHeight="1" x14ac:dyDescent="0.15">
      <c r="B6" s="15"/>
      <c r="C6" s="16"/>
      <c r="D6" s="2"/>
      <c r="E6" s="13"/>
      <c r="F6" s="4"/>
      <c r="G6" s="4"/>
      <c r="H6" s="4"/>
      <c r="I6" s="4"/>
      <c r="J6" s="4"/>
      <c r="K6" s="4"/>
      <c r="L6" s="4"/>
      <c r="M6" s="4"/>
      <c r="N6" s="4"/>
      <c r="O6" s="4"/>
      <c r="P6" s="4"/>
      <c r="Q6" s="4"/>
      <c r="R6" s="4"/>
    </row>
    <row r="7" spans="2:22" s="1" customFormat="1" ht="15" customHeight="1" x14ac:dyDescent="0.15">
      <c r="B7" s="15"/>
      <c r="C7" s="16"/>
      <c r="D7" s="2"/>
      <c r="E7" s="13"/>
      <c r="F7" s="4"/>
      <c r="G7" s="4"/>
      <c r="H7" s="4"/>
      <c r="I7" s="4"/>
      <c r="J7" s="4"/>
      <c r="K7" s="4"/>
      <c r="L7" s="4"/>
      <c r="M7" s="4"/>
      <c r="N7" s="4"/>
      <c r="O7" s="4"/>
      <c r="P7" s="4"/>
      <c r="Q7" s="4"/>
      <c r="R7" s="4"/>
    </row>
    <row r="8" spans="2:22" s="1" customFormat="1" ht="15" hidden="1" customHeight="1" x14ac:dyDescent="0.15">
      <c r="B8" s="15"/>
      <c r="C8" s="16"/>
      <c r="D8" s="2"/>
      <c r="E8" s="13"/>
      <c r="F8" s="4"/>
      <c r="G8" s="4"/>
      <c r="H8" s="4"/>
      <c r="I8" s="4"/>
      <c r="J8" s="4"/>
      <c r="K8" s="4"/>
      <c r="L8" s="4"/>
      <c r="M8" s="4"/>
      <c r="N8" s="4"/>
      <c r="O8" s="4"/>
      <c r="P8" s="4"/>
      <c r="Q8" s="4"/>
      <c r="R8" s="4"/>
    </row>
    <row r="9" spans="2:22" s="1" customFormat="1" ht="15" hidden="1" customHeight="1" x14ac:dyDescent="0.15">
      <c r="B9" s="15"/>
      <c r="C9" s="16"/>
      <c r="D9" s="2"/>
      <c r="E9" s="13"/>
      <c r="F9" s="4"/>
      <c r="G9" s="4"/>
      <c r="H9" s="4"/>
      <c r="I9" s="4"/>
      <c r="J9" s="4"/>
      <c r="K9" s="4"/>
      <c r="L9" s="4"/>
      <c r="M9" s="4"/>
      <c r="N9" s="4"/>
      <c r="O9" s="4"/>
      <c r="P9" s="4"/>
      <c r="Q9" s="4"/>
      <c r="R9" s="4"/>
      <c r="U9" s="4"/>
      <c r="V9" s="4"/>
    </row>
    <row r="10" spans="2:22" s="1" customFormat="1" ht="15" hidden="1" customHeight="1" x14ac:dyDescent="0.15">
      <c r="B10" s="15"/>
      <c r="C10" s="16"/>
      <c r="D10" s="2"/>
      <c r="E10" s="13"/>
      <c r="F10" s="4"/>
      <c r="G10" s="4"/>
      <c r="H10" s="4"/>
      <c r="I10" s="4"/>
      <c r="J10" s="4"/>
      <c r="K10" s="4"/>
      <c r="L10" s="4"/>
      <c r="M10" s="4"/>
      <c r="N10" s="4"/>
      <c r="O10" s="4"/>
      <c r="P10" s="4"/>
      <c r="Q10" s="4"/>
      <c r="R10" s="4"/>
      <c r="U10" s="3"/>
      <c r="V10" s="3"/>
    </row>
    <row r="11" spans="2:22" s="1" customFormat="1" ht="15" hidden="1" customHeight="1" x14ac:dyDescent="0.15">
      <c r="B11" s="15"/>
      <c r="C11" s="16"/>
      <c r="D11" s="2"/>
      <c r="E11" s="13"/>
      <c r="F11" s="4"/>
      <c r="G11" s="4"/>
      <c r="H11" s="4"/>
      <c r="I11" s="4"/>
      <c r="J11" s="4"/>
      <c r="K11" s="4"/>
      <c r="L11" s="4"/>
      <c r="M11" s="4"/>
      <c r="N11" s="4"/>
      <c r="O11" s="4"/>
      <c r="P11" s="4"/>
      <c r="Q11" s="4"/>
      <c r="R11" s="4"/>
      <c r="U11" s="6"/>
    </row>
    <row r="12" spans="2:22" s="1" customFormat="1" ht="15" hidden="1" customHeight="1" x14ac:dyDescent="0.15">
      <c r="B12" s="15"/>
      <c r="C12" s="16"/>
      <c r="D12" s="2"/>
      <c r="E12" s="13"/>
      <c r="F12" s="4"/>
      <c r="G12" s="4"/>
      <c r="H12" s="4"/>
      <c r="I12" s="4"/>
      <c r="J12" s="4"/>
      <c r="K12" s="4"/>
      <c r="L12" s="4"/>
      <c r="M12" s="4"/>
      <c r="N12" s="4"/>
      <c r="O12" s="4"/>
      <c r="P12" s="4"/>
      <c r="Q12" s="4"/>
      <c r="R12" s="4"/>
      <c r="U12" s="6"/>
    </row>
    <row r="13" spans="2:22" s="1" customFormat="1" ht="15" hidden="1" customHeight="1" x14ac:dyDescent="0.15">
      <c r="B13" s="15"/>
      <c r="C13" s="16"/>
      <c r="D13" s="2"/>
      <c r="E13" s="13"/>
      <c r="F13" s="4"/>
      <c r="G13" s="4"/>
      <c r="H13" s="4"/>
      <c r="I13" s="4"/>
      <c r="J13" s="4"/>
      <c r="K13" s="4"/>
      <c r="L13" s="4"/>
      <c r="M13" s="4"/>
      <c r="N13" s="4"/>
      <c r="O13" s="4"/>
      <c r="P13" s="4"/>
      <c r="Q13" s="4"/>
      <c r="R13" s="4"/>
      <c r="U13" s="6"/>
    </row>
    <row r="14" spans="2:22" s="1" customFormat="1" ht="15" customHeight="1" x14ac:dyDescent="0.15">
      <c r="B14" s="15"/>
      <c r="C14" s="16"/>
      <c r="D14" s="2"/>
      <c r="E14" s="13"/>
      <c r="F14" s="4"/>
      <c r="G14" s="4"/>
      <c r="H14" s="4"/>
      <c r="I14" s="4"/>
      <c r="J14" s="4"/>
      <c r="K14" s="4"/>
      <c r="L14" s="4"/>
      <c r="M14" s="4"/>
      <c r="N14" s="4"/>
      <c r="O14" s="4"/>
      <c r="P14" s="4"/>
      <c r="Q14" s="4"/>
      <c r="R14" s="4"/>
    </row>
    <row r="15" spans="2:22" s="1" customFormat="1" ht="15" customHeight="1" x14ac:dyDescent="0.15">
      <c r="B15" s="15"/>
      <c r="C15" s="16"/>
      <c r="D15" s="2"/>
      <c r="E15" s="13"/>
      <c r="F15" s="4"/>
      <c r="G15" s="4"/>
      <c r="H15" s="4"/>
      <c r="I15" s="4"/>
      <c r="J15" s="4"/>
      <c r="K15" s="4"/>
      <c r="L15" s="4"/>
      <c r="M15" s="4"/>
      <c r="N15" s="4"/>
      <c r="O15" s="4"/>
      <c r="P15" s="4"/>
      <c r="Q15" s="4"/>
      <c r="R15" s="4"/>
    </row>
    <row r="16" spans="2:22" s="1" customFormat="1" ht="15" customHeight="1" x14ac:dyDescent="0.15">
      <c r="B16" s="15"/>
      <c r="C16" s="16"/>
      <c r="D16" s="2"/>
      <c r="E16" s="13"/>
      <c r="F16" s="4"/>
      <c r="G16" s="4"/>
      <c r="H16" s="4"/>
      <c r="I16" s="4"/>
      <c r="J16" s="4"/>
      <c r="K16" s="4"/>
      <c r="L16" s="4"/>
      <c r="M16" s="4"/>
      <c r="N16" s="4"/>
      <c r="O16" s="4"/>
      <c r="P16" s="4"/>
      <c r="Q16" s="4"/>
      <c r="R16" s="4"/>
    </row>
    <row r="17" spans="2:22" s="1" customFormat="1" ht="15" customHeight="1" x14ac:dyDescent="0.15">
      <c r="B17" s="15"/>
      <c r="C17" s="16"/>
      <c r="D17" s="2"/>
      <c r="E17" s="13"/>
      <c r="F17" s="4"/>
      <c r="G17" s="4"/>
      <c r="H17" s="4"/>
      <c r="I17" s="4"/>
      <c r="J17" s="4"/>
      <c r="K17" s="4"/>
      <c r="L17" s="4"/>
      <c r="M17" s="4"/>
      <c r="N17" s="4"/>
      <c r="O17" s="4"/>
      <c r="P17" s="4"/>
      <c r="Q17" s="4"/>
      <c r="R17" s="4"/>
    </row>
    <row r="18" spans="2:22" s="1" customFormat="1" ht="15" customHeight="1" x14ac:dyDescent="0.15">
      <c r="B18" s="15"/>
      <c r="C18" s="16"/>
      <c r="D18" s="2"/>
      <c r="E18" s="13"/>
      <c r="F18" s="4"/>
      <c r="G18" s="4"/>
      <c r="H18" s="4"/>
      <c r="I18" s="4"/>
      <c r="J18" s="4"/>
      <c r="K18" s="4"/>
      <c r="L18" s="4"/>
      <c r="M18" s="4"/>
      <c r="N18" s="4"/>
      <c r="O18" s="4"/>
      <c r="P18" s="4"/>
      <c r="Q18" s="4"/>
      <c r="R18" s="4"/>
    </row>
    <row r="19" spans="2:22" s="1" customFormat="1" ht="15" customHeight="1" x14ac:dyDescent="0.15">
      <c r="B19" s="15"/>
      <c r="C19" s="16"/>
      <c r="D19" s="2"/>
      <c r="E19" s="13"/>
      <c r="F19" s="4"/>
      <c r="G19" s="4"/>
      <c r="H19" s="4"/>
      <c r="I19" s="4"/>
      <c r="J19" s="4"/>
      <c r="K19" s="4"/>
      <c r="L19" s="4"/>
      <c r="M19" s="4"/>
      <c r="N19" s="4"/>
      <c r="O19" s="4"/>
      <c r="P19" s="4"/>
      <c r="Q19" s="4"/>
      <c r="R19" s="4"/>
    </row>
    <row r="20" spans="2:22" s="1" customFormat="1" ht="15" customHeight="1" x14ac:dyDescent="0.15">
      <c r="B20" s="15"/>
      <c r="C20" s="16"/>
      <c r="D20" s="2"/>
      <c r="E20" s="13"/>
      <c r="F20" s="4"/>
      <c r="G20" s="4"/>
      <c r="H20" s="4"/>
      <c r="I20" s="4"/>
      <c r="J20" s="4"/>
      <c r="K20" s="4"/>
      <c r="L20" s="4"/>
      <c r="M20" s="4"/>
      <c r="N20" s="4"/>
      <c r="O20" s="4"/>
      <c r="P20" s="4"/>
      <c r="Q20" s="4"/>
      <c r="R20" s="4"/>
    </row>
    <row r="21" spans="2:22" s="1" customFormat="1" ht="15" customHeight="1" x14ac:dyDescent="0.15">
      <c r="B21" s="15"/>
      <c r="C21" s="16"/>
      <c r="D21" s="2"/>
      <c r="E21" s="13"/>
      <c r="F21" s="4"/>
      <c r="G21" s="4"/>
      <c r="H21" s="4"/>
      <c r="I21" s="4"/>
      <c r="J21" s="4"/>
      <c r="K21" s="4"/>
      <c r="L21" s="4"/>
      <c r="M21" s="4"/>
      <c r="N21" s="4"/>
      <c r="O21" s="4"/>
      <c r="P21" s="4"/>
      <c r="Q21" s="4"/>
      <c r="R21" s="4"/>
    </row>
    <row r="22" spans="2:22" s="1" customFormat="1" ht="15" customHeight="1" x14ac:dyDescent="0.15">
      <c r="B22" s="15"/>
      <c r="C22" s="16"/>
      <c r="D22" s="2"/>
      <c r="E22" s="13"/>
      <c r="F22" s="4"/>
      <c r="G22" s="4"/>
      <c r="H22" s="4"/>
      <c r="I22" s="4"/>
      <c r="J22" s="4"/>
      <c r="K22" s="4"/>
      <c r="L22" s="4"/>
      <c r="M22" s="4"/>
      <c r="N22" s="4"/>
      <c r="O22" s="4"/>
      <c r="P22" s="4"/>
      <c r="Q22" s="4"/>
      <c r="R22" s="4"/>
    </row>
    <row r="23" spans="2:22" s="1" customFormat="1" ht="15" customHeight="1" x14ac:dyDescent="0.15">
      <c r="B23" s="15"/>
      <c r="C23" s="16"/>
      <c r="D23" s="2"/>
      <c r="E23" s="13"/>
      <c r="F23" s="4"/>
      <c r="G23" s="4"/>
      <c r="H23" s="4"/>
      <c r="I23" s="4"/>
      <c r="J23" s="4"/>
      <c r="K23" s="4"/>
      <c r="L23" s="4"/>
      <c r="M23" s="4"/>
      <c r="N23" s="4"/>
      <c r="O23" s="4"/>
      <c r="P23" s="4"/>
      <c r="Q23" s="4"/>
      <c r="R23" s="4"/>
    </row>
    <row r="24" spans="2:22" s="1" customFormat="1" ht="15" customHeight="1" x14ac:dyDescent="0.15">
      <c r="B24" s="15"/>
      <c r="C24" s="16"/>
      <c r="D24" s="2"/>
      <c r="E24" s="13"/>
      <c r="F24" s="4"/>
      <c r="G24" s="4"/>
      <c r="H24" s="4"/>
      <c r="I24" s="4"/>
      <c r="J24" s="4"/>
      <c r="K24" s="4"/>
      <c r="L24" s="4"/>
      <c r="M24" s="4"/>
      <c r="N24" s="4"/>
      <c r="O24" s="4"/>
      <c r="P24" s="4"/>
      <c r="Q24" s="4"/>
      <c r="R24" s="4"/>
    </row>
    <row r="25" spans="2:22" s="1" customFormat="1" ht="15" customHeight="1" x14ac:dyDescent="0.15">
      <c r="B25" s="15"/>
      <c r="C25" s="16"/>
      <c r="D25" s="2"/>
      <c r="E25" s="13"/>
      <c r="F25" s="4"/>
      <c r="G25" s="4"/>
      <c r="H25" s="4"/>
      <c r="I25" s="4"/>
      <c r="J25" s="4"/>
      <c r="K25" s="4"/>
      <c r="L25" s="4"/>
      <c r="M25" s="4"/>
      <c r="N25" s="4"/>
      <c r="O25" s="4"/>
      <c r="P25" s="4"/>
      <c r="Q25" s="4"/>
      <c r="R25" s="4"/>
    </row>
    <row r="26" spans="2:22" s="1" customFormat="1" ht="15" customHeight="1" x14ac:dyDescent="0.15">
      <c r="B26" s="15"/>
      <c r="C26" s="16"/>
      <c r="D26" s="2"/>
      <c r="E26" s="13"/>
      <c r="F26" s="4"/>
      <c r="G26" s="4"/>
      <c r="H26" s="4"/>
      <c r="I26" s="4"/>
      <c r="J26" s="4"/>
      <c r="K26" s="4"/>
      <c r="L26" s="4"/>
      <c r="M26" s="4"/>
      <c r="N26" s="4"/>
      <c r="O26" s="4"/>
      <c r="P26" s="4"/>
      <c r="Q26" s="4"/>
      <c r="R26" s="4"/>
    </row>
    <row r="27" spans="2:22" s="1" customFormat="1" ht="15" customHeight="1" x14ac:dyDescent="0.15">
      <c r="B27" s="201"/>
      <c r="C27" s="202"/>
      <c r="D27" s="5"/>
      <c r="E27" s="34"/>
      <c r="F27" s="10"/>
      <c r="G27" s="10"/>
      <c r="H27" s="10"/>
      <c r="I27" s="10"/>
      <c r="J27" s="10"/>
      <c r="K27" s="10"/>
      <c r="L27" s="10"/>
      <c r="M27" s="10"/>
      <c r="N27" s="10"/>
      <c r="O27" s="10"/>
      <c r="P27" s="10"/>
      <c r="Q27" s="10"/>
      <c r="R27" s="10"/>
    </row>
    <row r="28" spans="2:22" s="4" customFormat="1" ht="129.94999999999999" customHeight="1" x14ac:dyDescent="0.15">
      <c r="B28" s="406" t="s">
        <v>307</v>
      </c>
      <c r="C28" s="407"/>
      <c r="D28" s="407"/>
      <c r="E28" s="21"/>
      <c r="F28" s="22" t="s">
        <v>16</v>
      </c>
      <c r="G28" s="23" t="s">
        <v>17</v>
      </c>
      <c r="H28" s="23" t="s">
        <v>18</v>
      </c>
      <c r="I28" s="23" t="s">
        <v>19</v>
      </c>
      <c r="J28" s="23" t="s">
        <v>20</v>
      </c>
      <c r="K28" s="23" t="s">
        <v>21</v>
      </c>
      <c r="L28" s="23" t="s">
        <v>22</v>
      </c>
      <c r="M28" s="23" t="s">
        <v>23</v>
      </c>
      <c r="N28" s="23" t="s">
        <v>24</v>
      </c>
      <c r="O28" s="23" t="s">
        <v>25</v>
      </c>
      <c r="P28" s="23" t="s">
        <v>26</v>
      </c>
      <c r="Q28" s="23" t="s">
        <v>27</v>
      </c>
      <c r="R28" s="24" t="s">
        <v>28</v>
      </c>
      <c r="S28" s="17"/>
      <c r="T28" s="17"/>
      <c r="U28" s="1"/>
      <c r="V28" s="1"/>
    </row>
    <row r="29" spans="2:22" s="3" customFormat="1" ht="20.100000000000001" customHeight="1" x14ac:dyDescent="0.15">
      <c r="B29" s="407"/>
      <c r="C29" s="407"/>
      <c r="D29" s="407"/>
      <c r="E29" s="11" t="s">
        <v>0</v>
      </c>
      <c r="F29" s="25"/>
      <c r="G29" s="26"/>
      <c r="H29" s="26"/>
      <c r="I29" s="26"/>
      <c r="J29" s="26"/>
      <c r="K29" s="26"/>
      <c r="L29" s="26"/>
      <c r="M29" s="26"/>
      <c r="N29" s="26"/>
      <c r="O29" s="26"/>
      <c r="P29" s="26"/>
      <c r="Q29" s="26"/>
      <c r="R29" s="27"/>
      <c r="U29" s="1"/>
      <c r="V29" s="1"/>
    </row>
    <row r="30" spans="2:22" s="1" customFormat="1" ht="22.5" customHeight="1" x14ac:dyDescent="0.15">
      <c r="B30" s="386" t="s">
        <v>2</v>
      </c>
      <c r="C30" s="387"/>
      <c r="D30" s="387"/>
      <c r="E30" s="38">
        <v>2301</v>
      </c>
      <c r="F30" s="35">
        <v>35.810517166449365</v>
      </c>
      <c r="G30" s="32">
        <v>15.036940460669273</v>
      </c>
      <c r="H30" s="32">
        <v>14.298131247283791</v>
      </c>
      <c r="I30" s="32">
        <v>2.9552368535419382</v>
      </c>
      <c r="J30" s="32">
        <v>11.56019122120817</v>
      </c>
      <c r="K30" s="32">
        <v>4.8674489352455454</v>
      </c>
      <c r="L30" s="32">
        <v>3.5202086049543677</v>
      </c>
      <c r="M30" s="32">
        <v>1.8687527162103434</v>
      </c>
      <c r="N30" s="32">
        <v>5.5193394176445025</v>
      </c>
      <c r="O30" s="32">
        <v>3.215993046501521</v>
      </c>
      <c r="P30" s="32">
        <v>2.6944806605823555</v>
      </c>
      <c r="Q30" s="32">
        <v>18.426770969143849</v>
      </c>
      <c r="R30" s="33">
        <v>23.728813559322035</v>
      </c>
      <c r="S30" s="16"/>
      <c r="T30" s="16"/>
    </row>
    <row r="31" spans="2:22" s="1" customFormat="1" ht="22.5" customHeight="1" x14ac:dyDescent="0.15">
      <c r="B31" s="388" t="s">
        <v>2</v>
      </c>
      <c r="C31" s="42" t="s">
        <v>308</v>
      </c>
      <c r="D31" s="43"/>
      <c r="E31" s="39">
        <v>780</v>
      </c>
      <c r="F31" s="164">
        <v>37.051282051282051</v>
      </c>
      <c r="G31" s="55">
        <v>20.512820512820511</v>
      </c>
      <c r="H31" s="160">
        <v>13.205128205128206</v>
      </c>
      <c r="I31" s="160">
        <v>3.2051282051282048</v>
      </c>
      <c r="J31" s="160">
        <v>12.307692307692308</v>
      </c>
      <c r="K31" s="160">
        <v>5.2564102564102564</v>
      </c>
      <c r="L31" s="88">
        <v>4.6153846153846159</v>
      </c>
      <c r="M31" s="160">
        <v>2.0512820512820511</v>
      </c>
      <c r="N31" s="65">
        <v>3.8461538461538463</v>
      </c>
      <c r="O31" s="160">
        <v>3.4615384615384617</v>
      </c>
      <c r="P31" s="160">
        <v>2.8205128205128207</v>
      </c>
      <c r="Q31" s="160">
        <v>17.948717948717949</v>
      </c>
      <c r="R31" s="89">
        <v>20.512820512820511</v>
      </c>
      <c r="S31" s="16"/>
      <c r="T31" s="16"/>
    </row>
    <row r="32" spans="2:22" s="1" customFormat="1" ht="22.5" customHeight="1" x14ac:dyDescent="0.15">
      <c r="B32" s="389"/>
      <c r="C32" s="41" t="s">
        <v>309</v>
      </c>
      <c r="D32" s="44"/>
      <c r="E32" s="39">
        <v>1521</v>
      </c>
      <c r="F32" s="164">
        <v>35.174227481919793</v>
      </c>
      <c r="G32" s="49">
        <v>12.22879684418146</v>
      </c>
      <c r="H32" s="160">
        <v>14.858645627876395</v>
      </c>
      <c r="I32" s="160">
        <v>2.8270874424720578</v>
      </c>
      <c r="J32" s="160">
        <v>11.176857330703486</v>
      </c>
      <c r="K32" s="160">
        <v>4.6679815910585143</v>
      </c>
      <c r="L32" s="90">
        <v>2.9585798816568047</v>
      </c>
      <c r="M32" s="160">
        <v>1.7751479289940828</v>
      </c>
      <c r="N32" s="85">
        <v>6.3773833004602238</v>
      </c>
      <c r="O32" s="160">
        <v>3.0900723208415517</v>
      </c>
      <c r="P32" s="160">
        <v>2.6298487836949378</v>
      </c>
      <c r="Q32" s="160">
        <v>18.671926364234057</v>
      </c>
      <c r="R32" s="100">
        <v>25.378040762656145</v>
      </c>
      <c r="S32" s="16"/>
      <c r="T32" s="16"/>
    </row>
    <row r="33" spans="2:37" s="1" customFormat="1" ht="22.5" customHeight="1" x14ac:dyDescent="0.15">
      <c r="B33" s="408" t="s">
        <v>2</v>
      </c>
      <c r="C33" s="409"/>
      <c r="D33" s="409"/>
      <c r="E33" s="38">
        <v>198</v>
      </c>
      <c r="F33" s="35">
        <v>35.858585858585855</v>
      </c>
      <c r="G33" s="32">
        <v>2.5252525252525251</v>
      </c>
      <c r="H33" s="32">
        <v>18.686868686868689</v>
      </c>
      <c r="I33" s="32">
        <v>1.0101010101010102</v>
      </c>
      <c r="J33" s="32">
        <v>17.171717171717169</v>
      </c>
      <c r="K33" s="32">
        <v>3.0303030303030303</v>
      </c>
      <c r="L33" s="32">
        <v>0</v>
      </c>
      <c r="M33" s="32">
        <v>0.50505050505050508</v>
      </c>
      <c r="N33" s="32">
        <v>9.0909090909090917</v>
      </c>
      <c r="O33" s="32">
        <v>4.0404040404040407</v>
      </c>
      <c r="P33" s="32">
        <v>2.5252525252525251</v>
      </c>
      <c r="Q33" s="32">
        <v>17.676767676767678</v>
      </c>
      <c r="R33" s="33">
        <v>27.27272727272727</v>
      </c>
    </row>
    <row r="34" spans="2:37" s="1" customFormat="1" ht="22.5" customHeight="1" x14ac:dyDescent="0.15">
      <c r="B34" s="388" t="s">
        <v>376</v>
      </c>
      <c r="C34" s="42" t="s">
        <v>308</v>
      </c>
      <c r="D34" s="209"/>
      <c r="E34" s="39">
        <v>51</v>
      </c>
      <c r="F34" s="251">
        <v>29.411764705882355</v>
      </c>
      <c r="G34" s="160">
        <v>1.9607843137254901</v>
      </c>
      <c r="H34" s="160">
        <v>15.686274509803921</v>
      </c>
      <c r="I34" s="160">
        <v>0</v>
      </c>
      <c r="J34" s="160">
        <v>21.568627450980394</v>
      </c>
      <c r="K34" s="160">
        <v>1.9607843137254901</v>
      </c>
      <c r="L34" s="160">
        <v>0</v>
      </c>
      <c r="M34" s="160">
        <v>0</v>
      </c>
      <c r="N34" s="160">
        <v>7.8431372549019605</v>
      </c>
      <c r="O34" s="160">
        <v>5.8823529411764701</v>
      </c>
      <c r="P34" s="160">
        <v>3.9215686274509802</v>
      </c>
      <c r="Q34" s="51">
        <v>25.490196078431371</v>
      </c>
      <c r="R34" s="247">
        <v>21.568627450980394</v>
      </c>
    </row>
    <row r="35" spans="2:37" s="1" customFormat="1" ht="22.5" customHeight="1" x14ac:dyDescent="0.15">
      <c r="B35" s="389"/>
      <c r="C35" s="41" t="s">
        <v>309</v>
      </c>
      <c r="D35" s="212"/>
      <c r="E35" s="39">
        <v>147</v>
      </c>
      <c r="F35" s="164">
        <v>38.095238095238095</v>
      </c>
      <c r="G35" s="160">
        <v>2.7210884353741496</v>
      </c>
      <c r="H35" s="160">
        <v>19.727891156462583</v>
      </c>
      <c r="I35" s="160">
        <v>1.3605442176870748</v>
      </c>
      <c r="J35" s="160">
        <v>15.646258503401361</v>
      </c>
      <c r="K35" s="160">
        <v>3.4013605442176873</v>
      </c>
      <c r="L35" s="160">
        <v>0</v>
      </c>
      <c r="M35" s="160">
        <v>0.68027210884353739</v>
      </c>
      <c r="N35" s="160">
        <v>9.5238095238095237</v>
      </c>
      <c r="O35" s="160">
        <v>3.4013605442176873</v>
      </c>
      <c r="P35" s="160">
        <v>2.0408163265306123</v>
      </c>
      <c r="Q35" s="160">
        <v>14.965986394557824</v>
      </c>
      <c r="R35" s="161">
        <v>29.251700680272108</v>
      </c>
    </row>
    <row r="36" spans="2:37" s="1" customFormat="1" ht="22.5" customHeight="1" x14ac:dyDescent="0.15">
      <c r="B36" s="408" t="s">
        <v>2</v>
      </c>
      <c r="C36" s="409"/>
      <c r="D36" s="409"/>
      <c r="E36" s="38">
        <v>193</v>
      </c>
      <c r="F36" s="35">
        <v>32.642487046632127</v>
      </c>
      <c r="G36" s="32">
        <v>9.8445595854922274</v>
      </c>
      <c r="H36" s="32">
        <v>7.2538860103626934</v>
      </c>
      <c r="I36" s="32">
        <v>0.5181347150259068</v>
      </c>
      <c r="J36" s="32">
        <v>2.0725388601036272</v>
      </c>
      <c r="K36" s="32">
        <v>1.0362694300518136</v>
      </c>
      <c r="L36" s="32">
        <v>5.1813471502590671</v>
      </c>
      <c r="M36" s="32">
        <v>3.6269430051813467</v>
      </c>
      <c r="N36" s="32">
        <v>7.7720207253886011</v>
      </c>
      <c r="O36" s="32">
        <v>6.2176165803108807</v>
      </c>
      <c r="P36" s="32">
        <v>1.5544041450777202</v>
      </c>
      <c r="Q36" s="32">
        <v>26.94300518134715</v>
      </c>
      <c r="R36" s="33">
        <v>29.015544041450774</v>
      </c>
    </row>
    <row r="37" spans="2:37" s="1" customFormat="1" ht="22.5" customHeight="1" x14ac:dyDescent="0.15">
      <c r="B37" s="388" t="s">
        <v>380</v>
      </c>
      <c r="C37" s="42" t="s">
        <v>308</v>
      </c>
      <c r="D37" s="215"/>
      <c r="E37" s="39">
        <v>78</v>
      </c>
      <c r="F37" s="164">
        <v>35.897435897435898</v>
      </c>
      <c r="G37" s="95">
        <v>16.666666666666664</v>
      </c>
      <c r="H37" s="160">
        <v>7.6923076923076925</v>
      </c>
      <c r="I37" s="160">
        <v>1.2820512820512819</v>
      </c>
      <c r="J37" s="160">
        <v>1.2820512820512819</v>
      </c>
      <c r="K37" s="160">
        <v>2.5641025641025639</v>
      </c>
      <c r="L37" s="160">
        <v>3.8461538461538463</v>
      </c>
      <c r="M37" s="160">
        <v>3.8461538461538463</v>
      </c>
      <c r="N37" s="160">
        <v>6.4102564102564097</v>
      </c>
      <c r="O37" s="160">
        <v>5.1282051282051277</v>
      </c>
      <c r="P37" s="160">
        <v>2.5641025641025639</v>
      </c>
      <c r="Q37" s="160">
        <v>28.205128205128204</v>
      </c>
      <c r="R37" s="161">
        <v>25.641025641025639</v>
      </c>
    </row>
    <row r="38" spans="2:37" s="1" customFormat="1" ht="22.5" customHeight="1" x14ac:dyDescent="0.15">
      <c r="B38" s="389"/>
      <c r="C38" s="41" t="s">
        <v>309</v>
      </c>
      <c r="D38" s="216"/>
      <c r="E38" s="40">
        <v>115</v>
      </c>
      <c r="F38" s="165">
        <v>30.434782608695656</v>
      </c>
      <c r="G38" s="86">
        <v>5.2173913043478262</v>
      </c>
      <c r="H38" s="162">
        <v>6.9565217391304346</v>
      </c>
      <c r="I38" s="162">
        <v>0</v>
      </c>
      <c r="J38" s="162">
        <v>2.6086956521739131</v>
      </c>
      <c r="K38" s="162">
        <v>0</v>
      </c>
      <c r="L38" s="162">
        <v>6.0869565217391308</v>
      </c>
      <c r="M38" s="162">
        <v>3.4782608695652173</v>
      </c>
      <c r="N38" s="162">
        <v>8.695652173913043</v>
      </c>
      <c r="O38" s="162">
        <v>6.9565217391304346</v>
      </c>
      <c r="P38" s="162">
        <v>0.86956521739130432</v>
      </c>
      <c r="Q38" s="162">
        <v>26.086956521739129</v>
      </c>
      <c r="R38" s="163">
        <v>31.304347826086961</v>
      </c>
    </row>
    <row r="40" spans="2:37" ht="111" customHeight="1" x14ac:dyDescent="0.15">
      <c r="V40" s="400"/>
      <c r="W40" s="401"/>
      <c r="X40" s="402"/>
      <c r="Y40" s="170" t="s">
        <v>16</v>
      </c>
      <c r="Z40" s="170" t="s">
        <v>17</v>
      </c>
      <c r="AA40" s="170" t="s">
        <v>18</v>
      </c>
      <c r="AB40" s="170" t="s">
        <v>19</v>
      </c>
      <c r="AC40" s="170" t="s">
        <v>20</v>
      </c>
      <c r="AD40" s="170" t="s">
        <v>21</v>
      </c>
      <c r="AE40" s="170" t="s">
        <v>22</v>
      </c>
      <c r="AF40" s="170" t="s">
        <v>23</v>
      </c>
      <c r="AG40" s="170" t="s">
        <v>24</v>
      </c>
      <c r="AH40" s="170" t="s">
        <v>25</v>
      </c>
      <c r="AI40" s="170" t="s">
        <v>26</v>
      </c>
      <c r="AJ40" s="170" t="s">
        <v>27</v>
      </c>
      <c r="AK40" s="170" t="s">
        <v>28</v>
      </c>
    </row>
    <row r="41" spans="2:37" ht="25.5" customHeight="1" x14ac:dyDescent="0.15">
      <c r="V41" s="403" t="s">
        <v>358</v>
      </c>
      <c r="W41" s="256" t="s">
        <v>227</v>
      </c>
      <c r="X41" s="257" t="s">
        <v>311</v>
      </c>
      <c r="Y41" s="258">
        <v>35.858585858585855</v>
      </c>
      <c r="Z41" s="258">
        <v>2.5252525252525251</v>
      </c>
      <c r="AA41" s="258">
        <v>18.686868686868689</v>
      </c>
      <c r="AB41" s="258">
        <v>1.0101010101010102</v>
      </c>
      <c r="AC41" s="258">
        <v>17.171717171717169</v>
      </c>
      <c r="AD41" s="258">
        <v>3.0303030303030303</v>
      </c>
      <c r="AE41" s="258">
        <v>0</v>
      </c>
      <c r="AF41" s="258">
        <v>0.50505050505050508</v>
      </c>
      <c r="AG41" s="258">
        <v>9.0909090909090917</v>
      </c>
      <c r="AH41" s="258">
        <v>4.0404040404040407</v>
      </c>
      <c r="AI41" s="258">
        <v>2.5252525252525251</v>
      </c>
      <c r="AJ41" s="258">
        <v>17.676767676767678</v>
      </c>
      <c r="AK41" s="258">
        <v>27.27272727272727</v>
      </c>
    </row>
    <row r="42" spans="2:37" ht="25.5" customHeight="1" x14ac:dyDescent="0.15">
      <c r="V42" s="403"/>
      <c r="W42" s="259" t="s">
        <v>312</v>
      </c>
      <c r="X42" s="257" t="s">
        <v>313</v>
      </c>
      <c r="Y42" s="258">
        <v>29.411764705882355</v>
      </c>
      <c r="Z42" s="258">
        <v>1.9607843137254901</v>
      </c>
      <c r="AA42" s="258">
        <v>15.686274509803921</v>
      </c>
      <c r="AB42" s="258">
        <v>0</v>
      </c>
      <c r="AC42" s="258">
        <v>21.568627450980394</v>
      </c>
      <c r="AD42" s="258">
        <v>1.9607843137254901</v>
      </c>
      <c r="AE42" s="258">
        <v>0</v>
      </c>
      <c r="AF42" s="258">
        <v>0</v>
      </c>
      <c r="AG42" s="258">
        <v>7.8431372549019605</v>
      </c>
      <c r="AH42" s="258">
        <v>5.8823529411764701</v>
      </c>
      <c r="AI42" s="258">
        <v>3.9215686274509802</v>
      </c>
      <c r="AJ42" s="258">
        <v>25.490196078431371</v>
      </c>
      <c r="AK42" s="258">
        <v>21.568627450980394</v>
      </c>
    </row>
    <row r="43" spans="2:37" ht="25.5" customHeight="1" thickBot="1" x14ac:dyDescent="0.2">
      <c r="V43" s="404"/>
      <c r="W43" s="260" t="s">
        <v>309</v>
      </c>
      <c r="X43" s="261" t="s">
        <v>314</v>
      </c>
      <c r="Y43" s="262">
        <v>38.095238095238095</v>
      </c>
      <c r="Z43" s="262">
        <v>2.7210884353741496</v>
      </c>
      <c r="AA43" s="262">
        <v>19.727891156462583</v>
      </c>
      <c r="AB43" s="262">
        <v>1.3605442176870748</v>
      </c>
      <c r="AC43" s="262">
        <v>15.646258503401361</v>
      </c>
      <c r="AD43" s="262">
        <v>3.4013605442176873</v>
      </c>
      <c r="AE43" s="262">
        <v>0</v>
      </c>
      <c r="AF43" s="262">
        <v>0.68027210884353739</v>
      </c>
      <c r="AG43" s="262">
        <v>9.5238095238095237</v>
      </c>
      <c r="AH43" s="262">
        <v>3.4013605442176873</v>
      </c>
      <c r="AI43" s="262">
        <v>2.0408163265306123</v>
      </c>
      <c r="AJ43" s="262">
        <v>14.965986394557824</v>
      </c>
      <c r="AK43" s="262">
        <v>29.251700680272108</v>
      </c>
    </row>
    <row r="44" spans="2:37" ht="25.5" customHeight="1" thickTop="1" x14ac:dyDescent="0.15">
      <c r="V44" s="405" t="s">
        <v>359</v>
      </c>
      <c r="W44" s="263" t="s">
        <v>227</v>
      </c>
      <c r="X44" s="264" t="s">
        <v>316</v>
      </c>
      <c r="Y44" s="265">
        <v>32.642487046632127</v>
      </c>
      <c r="Z44" s="265">
        <v>9.8445595854922274</v>
      </c>
      <c r="AA44" s="265">
        <v>7.2538860103626934</v>
      </c>
      <c r="AB44" s="265">
        <v>0.5181347150259068</v>
      </c>
      <c r="AC44" s="265">
        <v>2.0725388601036272</v>
      </c>
      <c r="AD44" s="265">
        <v>1.0362694300518136</v>
      </c>
      <c r="AE44" s="265">
        <v>5.1813471502590671</v>
      </c>
      <c r="AF44" s="265">
        <v>3.6269430051813467</v>
      </c>
      <c r="AG44" s="265">
        <v>7.7720207253886011</v>
      </c>
      <c r="AH44" s="265">
        <v>6.2176165803108807</v>
      </c>
      <c r="AI44" s="265">
        <v>1.5544041450777202</v>
      </c>
      <c r="AJ44" s="265">
        <v>26.94300518134715</v>
      </c>
      <c r="AK44" s="265">
        <v>29.015544041450774</v>
      </c>
    </row>
    <row r="45" spans="2:37" ht="25.5" customHeight="1" x14ac:dyDescent="0.15">
      <c r="V45" s="403"/>
      <c r="W45" s="259" t="s">
        <v>312</v>
      </c>
      <c r="X45" s="257" t="s">
        <v>317</v>
      </c>
      <c r="Y45" s="258">
        <v>35.897435897435898</v>
      </c>
      <c r="Z45" s="258">
        <v>16.666666666666664</v>
      </c>
      <c r="AA45" s="258">
        <v>7.6923076923076925</v>
      </c>
      <c r="AB45" s="258">
        <v>1.2820512820512819</v>
      </c>
      <c r="AC45" s="258">
        <v>1.2820512820512819</v>
      </c>
      <c r="AD45" s="258">
        <v>2.5641025641025639</v>
      </c>
      <c r="AE45" s="258">
        <v>3.8461538461538463</v>
      </c>
      <c r="AF45" s="258">
        <v>3.8461538461538463</v>
      </c>
      <c r="AG45" s="258">
        <v>6.4102564102564097</v>
      </c>
      <c r="AH45" s="258">
        <v>5.1282051282051277</v>
      </c>
      <c r="AI45" s="258">
        <v>2.5641025641025639</v>
      </c>
      <c r="AJ45" s="258">
        <v>28.205128205128204</v>
      </c>
      <c r="AK45" s="258">
        <v>25.641025641025639</v>
      </c>
    </row>
    <row r="46" spans="2:37" ht="25.5" customHeight="1" x14ac:dyDescent="0.15">
      <c r="V46" s="403"/>
      <c r="W46" s="259" t="s">
        <v>309</v>
      </c>
      <c r="X46" s="257" t="s">
        <v>318</v>
      </c>
      <c r="Y46" s="258">
        <v>30.434782608695656</v>
      </c>
      <c r="Z46" s="258">
        <v>5.2173913043478262</v>
      </c>
      <c r="AA46" s="258">
        <v>6.9565217391304346</v>
      </c>
      <c r="AB46" s="258">
        <v>0</v>
      </c>
      <c r="AC46" s="258">
        <v>2.6086956521739131</v>
      </c>
      <c r="AD46" s="258">
        <v>0</v>
      </c>
      <c r="AE46" s="258">
        <v>6.0869565217391308</v>
      </c>
      <c r="AF46" s="258">
        <v>3.4782608695652173</v>
      </c>
      <c r="AG46" s="258">
        <v>8.695652173913043</v>
      </c>
      <c r="AH46" s="258">
        <v>6.9565217391304346</v>
      </c>
      <c r="AI46" s="258">
        <v>0.86956521739130432</v>
      </c>
      <c r="AJ46" s="258">
        <v>26.086956521739129</v>
      </c>
      <c r="AK46" s="258">
        <v>31.304347826086961</v>
      </c>
    </row>
  </sheetData>
  <mergeCells count="10">
    <mergeCell ref="B37:B38"/>
    <mergeCell ref="V40:X40"/>
    <mergeCell ref="V41:V43"/>
    <mergeCell ref="V44:V46"/>
    <mergeCell ref="B28:D29"/>
    <mergeCell ref="B30:D30"/>
    <mergeCell ref="B31:B32"/>
    <mergeCell ref="B33:D33"/>
    <mergeCell ref="B34:B35"/>
    <mergeCell ref="B36:D36"/>
  </mergeCells>
  <phoneticPr fontId="7"/>
  <conditionalFormatting sqref="C31:C32 F28:R28">
    <cfRule type="cellIs" dxfId="174" priority="4" stopIfTrue="1" operator="equal">
      <formula>"."</formula>
    </cfRule>
  </conditionalFormatting>
  <conditionalFormatting sqref="S28">
    <cfRule type="cellIs" dxfId="173" priority="3" stopIfTrue="1" operator="equal">
      <formula>"."</formula>
    </cfRule>
  </conditionalFormatting>
  <conditionalFormatting sqref="T28">
    <cfRule type="cellIs" dxfId="172" priority="2" stopIfTrue="1" operator="equal">
      <formula>"."</formula>
    </cfRule>
  </conditionalFormatting>
  <conditionalFormatting sqref="Y40:AK40">
    <cfRule type="cellIs" dxfId="171"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autoPageBreaks="0"/>
  </sheetPr>
  <dimension ref="B2:I74"/>
  <sheetViews>
    <sheetView topLeftCell="A23" zoomScale="120" zoomScaleNormal="120" workbookViewId="0">
      <selection activeCell="B15" sqref="B15:B17"/>
    </sheetView>
  </sheetViews>
  <sheetFormatPr defaultRowHeight="11.25" x14ac:dyDescent="0.15"/>
  <cols>
    <col min="1" max="1" width="3.625" style="224" customWidth="1"/>
    <col min="2" max="2" width="5.375" style="224" customWidth="1"/>
    <col min="3" max="3" width="31.25" style="224" customWidth="1"/>
    <col min="4" max="4" width="4.125" style="224" hidden="1" customWidth="1"/>
    <col min="5" max="16384" width="9" style="224"/>
  </cols>
  <sheetData>
    <row r="2" spans="2:9" x14ac:dyDescent="0.15">
      <c r="B2" s="224" t="s">
        <v>331</v>
      </c>
    </row>
    <row r="3" spans="2:9" ht="36" customHeight="1" x14ac:dyDescent="0.15">
      <c r="B3" s="279"/>
      <c r="C3" s="280"/>
      <c r="D3" s="281"/>
      <c r="E3" s="448" t="s">
        <v>332</v>
      </c>
      <c r="F3" s="449"/>
      <c r="G3" s="449"/>
      <c r="H3" s="449"/>
      <c r="I3" s="450"/>
    </row>
    <row r="4" spans="2:9" ht="90" x14ac:dyDescent="0.15">
      <c r="B4" s="282"/>
      <c r="C4" s="283" t="s">
        <v>333</v>
      </c>
      <c r="D4" s="284"/>
      <c r="E4" s="285" t="s">
        <v>2</v>
      </c>
      <c r="F4" s="286" t="s">
        <v>105</v>
      </c>
      <c r="G4" s="286" t="s">
        <v>106</v>
      </c>
      <c r="H4" s="286" t="s">
        <v>107</v>
      </c>
      <c r="I4" s="287" t="s">
        <v>108</v>
      </c>
    </row>
    <row r="5" spans="2:9" x14ac:dyDescent="0.15">
      <c r="B5" s="288"/>
      <c r="C5" s="289"/>
      <c r="D5" s="290"/>
      <c r="E5" s="291" t="s">
        <v>334</v>
      </c>
      <c r="F5" s="292" t="s">
        <v>334</v>
      </c>
      <c r="G5" s="292" t="s">
        <v>334</v>
      </c>
      <c r="H5" s="292" t="s">
        <v>334</v>
      </c>
      <c r="I5" s="293" t="s">
        <v>334</v>
      </c>
    </row>
    <row r="6" spans="2:9" x14ac:dyDescent="0.15">
      <c r="B6" s="451" t="s">
        <v>2</v>
      </c>
      <c r="C6" s="452"/>
      <c r="D6" s="453"/>
      <c r="E6" s="294">
        <v>2397</v>
      </c>
      <c r="F6" s="295">
        <v>5.423445974134335</v>
      </c>
      <c r="G6" s="295">
        <v>31.873174801835631</v>
      </c>
      <c r="H6" s="295">
        <v>32.37380058406341</v>
      </c>
      <c r="I6" s="296">
        <v>30.329578639966627</v>
      </c>
    </row>
    <row r="7" spans="2:9" x14ac:dyDescent="0.15">
      <c r="B7" s="445" t="s">
        <v>2</v>
      </c>
      <c r="C7" s="297" t="s">
        <v>289</v>
      </c>
      <c r="D7" s="298" t="s">
        <v>334</v>
      </c>
      <c r="E7" s="299">
        <v>794</v>
      </c>
      <c r="F7" s="300">
        <v>9.4458438287153648</v>
      </c>
      <c r="G7" s="301">
        <v>44.584382871536526</v>
      </c>
      <c r="H7" s="302">
        <v>27.833753148614608</v>
      </c>
      <c r="I7" s="303">
        <v>18.136020151133501</v>
      </c>
    </row>
    <row r="8" spans="2:9" x14ac:dyDescent="0.15">
      <c r="B8" s="446"/>
      <c r="C8" s="304" t="s">
        <v>290</v>
      </c>
      <c r="D8" s="305" t="s">
        <v>334</v>
      </c>
      <c r="E8" s="306">
        <v>1366</v>
      </c>
      <c r="F8" s="307">
        <v>3.5139092240117131</v>
      </c>
      <c r="G8" s="308">
        <v>24.231332357247439</v>
      </c>
      <c r="H8" s="309">
        <v>36.163982430453878</v>
      </c>
      <c r="I8" s="310">
        <v>36.090775988286971</v>
      </c>
    </row>
    <row r="9" spans="2:9" x14ac:dyDescent="0.15">
      <c r="B9" s="447"/>
      <c r="C9" s="311" t="s">
        <v>11</v>
      </c>
      <c r="D9" s="312" t="s">
        <v>334</v>
      </c>
      <c r="E9" s="313">
        <v>237</v>
      </c>
      <c r="F9" s="314">
        <v>2.9535864978902953</v>
      </c>
      <c r="G9" s="314">
        <v>33.333333333333329</v>
      </c>
      <c r="H9" s="315">
        <v>25.738396624472575</v>
      </c>
      <c r="I9" s="316">
        <v>37.974683544303801</v>
      </c>
    </row>
    <row r="10" spans="2:9" x14ac:dyDescent="0.15">
      <c r="B10" s="451" t="s">
        <v>2</v>
      </c>
      <c r="C10" s="452"/>
      <c r="D10" s="453"/>
      <c r="E10" s="294">
        <v>236</v>
      </c>
      <c r="F10" s="295">
        <v>2.9661016949152543</v>
      </c>
      <c r="G10" s="295">
        <v>24.576271186440678</v>
      </c>
      <c r="H10" s="295">
        <v>26.694915254237291</v>
      </c>
      <c r="I10" s="296">
        <v>45.762711864406782</v>
      </c>
    </row>
    <row r="11" spans="2:9" x14ac:dyDescent="0.15">
      <c r="B11" s="445" t="s">
        <v>335</v>
      </c>
      <c r="C11" s="297" t="s">
        <v>336</v>
      </c>
      <c r="D11" s="298" t="s">
        <v>334</v>
      </c>
      <c r="E11" s="299">
        <v>53</v>
      </c>
      <c r="F11" s="317">
        <v>3.7735849056603774</v>
      </c>
      <c r="G11" s="301">
        <v>41.509433962264154</v>
      </c>
      <c r="H11" s="318">
        <v>16.981132075471699</v>
      </c>
      <c r="I11" s="319">
        <v>37.735849056603776</v>
      </c>
    </row>
    <row r="12" spans="2:9" x14ac:dyDescent="0.15">
      <c r="B12" s="446"/>
      <c r="C12" s="304" t="s">
        <v>337</v>
      </c>
      <c r="D12" s="305" t="s">
        <v>334</v>
      </c>
      <c r="E12" s="306">
        <v>162</v>
      </c>
      <c r="F12" s="320">
        <v>3.0864197530864197</v>
      </c>
      <c r="G12" s="308">
        <v>17.901234567901234</v>
      </c>
      <c r="H12" s="321">
        <v>31.481481481481481</v>
      </c>
      <c r="I12" s="322">
        <v>47.530864197530867</v>
      </c>
    </row>
    <row r="13" spans="2:9" x14ac:dyDescent="0.15">
      <c r="B13" s="447"/>
      <c r="C13" s="311" t="s">
        <v>11</v>
      </c>
      <c r="D13" s="312" t="s">
        <v>334</v>
      </c>
      <c r="E13" s="313">
        <v>21</v>
      </c>
      <c r="F13" s="314">
        <v>0</v>
      </c>
      <c r="G13" s="314">
        <v>33.333333333333329</v>
      </c>
      <c r="H13" s="314">
        <v>14.285714285714285</v>
      </c>
      <c r="I13" s="323">
        <v>52.380952380952387</v>
      </c>
    </row>
    <row r="14" spans="2:9" x14ac:dyDescent="0.15">
      <c r="B14" s="451" t="s">
        <v>2</v>
      </c>
      <c r="C14" s="452"/>
      <c r="D14" s="453"/>
      <c r="E14" s="294">
        <v>259</v>
      </c>
      <c r="F14" s="295">
        <v>6.1776061776061777</v>
      </c>
      <c r="G14" s="295">
        <v>37.065637065637063</v>
      </c>
      <c r="H14" s="295">
        <v>35.135135135135137</v>
      </c>
      <c r="I14" s="296">
        <v>21.621621621621621</v>
      </c>
    </row>
    <row r="15" spans="2:9" x14ac:dyDescent="0.15">
      <c r="B15" s="445" t="s">
        <v>338</v>
      </c>
      <c r="C15" s="297" t="s">
        <v>336</v>
      </c>
      <c r="D15" s="298" t="s">
        <v>334</v>
      </c>
      <c r="E15" s="299">
        <v>105</v>
      </c>
      <c r="F15" s="317">
        <v>5.7142857142857144</v>
      </c>
      <c r="G15" s="324">
        <v>44.761904761904766</v>
      </c>
      <c r="H15" s="317">
        <v>34.285714285714285</v>
      </c>
      <c r="I15" s="325">
        <v>15.238095238095239</v>
      </c>
    </row>
    <row r="16" spans="2:9" x14ac:dyDescent="0.15">
      <c r="B16" s="446"/>
      <c r="C16" s="304" t="s">
        <v>337</v>
      </c>
      <c r="D16" s="305" t="s">
        <v>334</v>
      </c>
      <c r="E16" s="306">
        <v>125</v>
      </c>
      <c r="F16" s="320">
        <v>5.6000000000000005</v>
      </c>
      <c r="G16" s="320">
        <v>32.800000000000004</v>
      </c>
      <c r="H16" s="320">
        <v>36</v>
      </c>
      <c r="I16" s="322">
        <v>25.6</v>
      </c>
    </row>
    <row r="17" spans="2:9" x14ac:dyDescent="0.15">
      <c r="B17" s="447"/>
      <c r="C17" s="311" t="s">
        <v>11</v>
      </c>
      <c r="D17" s="312" t="s">
        <v>334</v>
      </c>
      <c r="E17" s="326">
        <v>29</v>
      </c>
      <c r="F17" s="327">
        <v>10.344827586206897</v>
      </c>
      <c r="G17" s="327">
        <v>27.586206896551722</v>
      </c>
      <c r="H17" s="327">
        <v>34.482758620689658</v>
      </c>
      <c r="I17" s="328">
        <v>27.586206896551722</v>
      </c>
    </row>
    <row r="19" spans="2:9" x14ac:dyDescent="0.15">
      <c r="E19" s="219" t="str">
        <f>F4</f>
        <v>現在の方が高い</v>
      </c>
      <c r="F19" s="219" t="str">
        <f t="shared" ref="F19:H19" si="0">G4</f>
        <v>同じ程度</v>
      </c>
      <c r="G19" s="219" t="str">
        <f t="shared" si="0"/>
        <v>現在の方がやや低い</v>
      </c>
      <c r="H19" s="219" t="str">
        <f t="shared" si="0"/>
        <v>現在の方が低い</v>
      </c>
      <c r="I19" s="219" t="s">
        <v>339</v>
      </c>
    </row>
    <row r="20" spans="2:9" x14ac:dyDescent="0.15">
      <c r="C20" s="224" t="str">
        <f>B11 &amp; "
"&amp; C11 &amp; "(n=" &amp; E11 &amp; ")"</f>
        <v>男性総合職
　方針が明確(n=53)</v>
      </c>
      <c r="E20" s="223">
        <f>F11</f>
        <v>3.7735849056603774</v>
      </c>
      <c r="F20" s="223">
        <f t="shared" ref="F20:H20" si="1">G11</f>
        <v>41.509433962264154</v>
      </c>
      <c r="G20" s="223">
        <f t="shared" si="1"/>
        <v>16.981132075471699</v>
      </c>
      <c r="H20" s="223">
        <f t="shared" si="1"/>
        <v>37.735849056603776</v>
      </c>
      <c r="I20" s="223">
        <f>SUM(E20:H20)</f>
        <v>100</v>
      </c>
    </row>
    <row r="21" spans="2:9" x14ac:dyDescent="0.15">
      <c r="C21" s="224" t="str">
        <f>C12 &amp; "(n=" &amp; E12 &amp; ")"</f>
        <v>　　　　　　　　　明確でない(n=162)</v>
      </c>
      <c r="E21" s="223">
        <f t="shared" ref="E21:H22" si="2">F12</f>
        <v>3.0864197530864197</v>
      </c>
      <c r="F21" s="223">
        <f t="shared" si="2"/>
        <v>17.901234567901234</v>
      </c>
      <c r="G21" s="223">
        <f t="shared" si="2"/>
        <v>31.481481481481481</v>
      </c>
      <c r="H21" s="223">
        <f t="shared" si="2"/>
        <v>47.530864197530867</v>
      </c>
      <c r="I21" s="223">
        <f t="shared" ref="I21:I26" si="3">SUM(E21:H21)</f>
        <v>100</v>
      </c>
    </row>
    <row r="22" spans="2:9" x14ac:dyDescent="0.15">
      <c r="C22" s="224" t="str">
        <f>C13 &amp; "(n=" &amp; E13 &amp; ")"</f>
        <v>わからない(n=21)</v>
      </c>
      <c r="E22" s="223">
        <f>F13</f>
        <v>0</v>
      </c>
      <c r="F22" s="223">
        <f t="shared" si="2"/>
        <v>33.333333333333329</v>
      </c>
      <c r="G22" s="223">
        <f t="shared" si="2"/>
        <v>14.285714285714285</v>
      </c>
      <c r="H22" s="223">
        <f t="shared" si="2"/>
        <v>52.380952380952387</v>
      </c>
      <c r="I22" s="223">
        <f t="shared" si="3"/>
        <v>100</v>
      </c>
    </row>
    <row r="23" spans="2:9" x14ac:dyDescent="0.15">
      <c r="E23" s="223"/>
      <c r="F23" s="223"/>
      <c r="G23" s="223"/>
      <c r="H23" s="223"/>
      <c r="I23" s="223"/>
    </row>
    <row r="24" spans="2:9" x14ac:dyDescent="0.15">
      <c r="C24" s="224" t="str">
        <f>B15&amp; "
" &amp; C15 &amp; "(n=" &amp; E15 &amp; ")"</f>
        <v>女性総合職
　方針が明確(n=105)</v>
      </c>
      <c r="E24" s="223">
        <f>F15</f>
        <v>5.7142857142857144</v>
      </c>
      <c r="F24" s="223">
        <f t="shared" ref="F24:H24" si="4">G15</f>
        <v>44.761904761904766</v>
      </c>
      <c r="G24" s="223">
        <f t="shared" si="4"/>
        <v>34.285714285714285</v>
      </c>
      <c r="H24" s="223">
        <f t="shared" si="4"/>
        <v>15.238095238095239</v>
      </c>
      <c r="I24" s="223">
        <f t="shared" si="3"/>
        <v>100</v>
      </c>
    </row>
    <row r="25" spans="2:9" x14ac:dyDescent="0.15">
      <c r="C25" s="224" t="str">
        <f>C16 &amp; "(n=" &amp; E16 &amp; ")"</f>
        <v>　　　　　　　　　明確でない(n=125)</v>
      </c>
      <c r="E25" s="223">
        <f t="shared" ref="E25:H26" si="5">F16</f>
        <v>5.6000000000000005</v>
      </c>
      <c r="F25" s="223">
        <f t="shared" si="5"/>
        <v>32.800000000000004</v>
      </c>
      <c r="G25" s="223">
        <f t="shared" si="5"/>
        <v>36</v>
      </c>
      <c r="H25" s="223">
        <f t="shared" si="5"/>
        <v>25.6</v>
      </c>
      <c r="I25" s="223">
        <f t="shared" si="3"/>
        <v>100</v>
      </c>
    </row>
    <row r="26" spans="2:9" x14ac:dyDescent="0.15">
      <c r="C26" s="224" t="str">
        <f>C17 &amp; "(n=" &amp; E17 &amp; ")"</f>
        <v>わからない(n=29)</v>
      </c>
      <c r="E26" s="223">
        <f t="shared" si="5"/>
        <v>10.344827586206897</v>
      </c>
      <c r="F26" s="223">
        <f t="shared" si="5"/>
        <v>27.586206896551722</v>
      </c>
      <c r="G26" s="223">
        <f t="shared" si="5"/>
        <v>34.482758620689658</v>
      </c>
      <c r="H26" s="223">
        <f t="shared" si="5"/>
        <v>27.586206896551722</v>
      </c>
      <c r="I26" s="223">
        <f t="shared" si="3"/>
        <v>100</v>
      </c>
    </row>
    <row r="74" ht="11.1" customHeight="1" x14ac:dyDescent="0.15"/>
  </sheetData>
  <mergeCells count="7">
    <mergeCell ref="B15:B17"/>
    <mergeCell ref="E3:I3"/>
    <mergeCell ref="B6:D6"/>
    <mergeCell ref="B7:B9"/>
    <mergeCell ref="B10:D10"/>
    <mergeCell ref="B11:B13"/>
    <mergeCell ref="B14:D14"/>
  </mergeCells>
  <phoneticPr fontId="7"/>
  <pageMargins left="0.39370078740157483" right="0.39370078740157483" top="0.59055118110236227" bottom="0.39370078740157483" header="0.31496062992125984" footer="0.19685039370078741"/>
  <pageSetup paperSize="9" scale="71" fitToHeight="0" orientation="landscape" r:id="rId1"/>
  <headerFooter alignWithMargins="0">
    <oddHeader>&amp;C働き方に関するアンケート</oddHeader>
    <oddFooter>&amp;C&amp;P</oddFoot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autoPageBreaks="0"/>
  </sheetPr>
  <dimension ref="B2:I75"/>
  <sheetViews>
    <sheetView topLeftCell="A5" zoomScale="120" zoomScaleNormal="120" workbookViewId="0">
      <selection activeCell="B13" sqref="B13:B14"/>
    </sheetView>
  </sheetViews>
  <sheetFormatPr defaultRowHeight="11.25" x14ac:dyDescent="0.15"/>
  <cols>
    <col min="1" max="1" width="3.625" style="224" customWidth="1"/>
    <col min="2" max="2" width="5.375" style="224" customWidth="1"/>
    <col min="3" max="3" width="31.25" style="224" customWidth="1"/>
    <col min="4" max="4" width="4.125" style="224" hidden="1" customWidth="1"/>
    <col min="5" max="16384" width="9" style="224"/>
  </cols>
  <sheetData>
    <row r="2" spans="2:9" x14ac:dyDescent="0.15">
      <c r="B2" s="224" t="s">
        <v>331</v>
      </c>
    </row>
    <row r="3" spans="2:9" ht="36" customHeight="1" x14ac:dyDescent="0.15">
      <c r="B3" s="279"/>
      <c r="C3" s="280"/>
      <c r="D3" s="281"/>
      <c r="E3" s="448" t="s">
        <v>332</v>
      </c>
      <c r="F3" s="449"/>
      <c r="G3" s="449"/>
      <c r="H3" s="449"/>
      <c r="I3" s="450"/>
    </row>
    <row r="4" spans="2:9" ht="78.75" x14ac:dyDescent="0.15">
      <c r="B4" s="282"/>
      <c r="C4" s="283" t="s">
        <v>353</v>
      </c>
      <c r="D4" s="284"/>
      <c r="E4" s="285" t="s">
        <v>2</v>
      </c>
      <c r="F4" s="286" t="s">
        <v>105</v>
      </c>
      <c r="G4" s="286" t="s">
        <v>106</v>
      </c>
      <c r="H4" s="286" t="s">
        <v>107</v>
      </c>
      <c r="I4" s="287" t="s">
        <v>108</v>
      </c>
    </row>
    <row r="5" spans="2:9" x14ac:dyDescent="0.15">
      <c r="B5" s="288"/>
      <c r="C5" s="289"/>
      <c r="D5" s="290"/>
      <c r="E5" s="291" t="s">
        <v>334</v>
      </c>
      <c r="F5" s="292" t="s">
        <v>334</v>
      </c>
      <c r="G5" s="292" t="s">
        <v>334</v>
      </c>
      <c r="H5" s="292" t="s">
        <v>334</v>
      </c>
      <c r="I5" s="293" t="s">
        <v>334</v>
      </c>
    </row>
    <row r="6" spans="2:9" x14ac:dyDescent="0.15">
      <c r="B6" s="451" t="s">
        <v>2</v>
      </c>
      <c r="C6" s="452"/>
      <c r="D6" s="453"/>
      <c r="E6" s="294">
        <v>2820</v>
      </c>
      <c r="F6" s="295">
        <v>5.1773049645390072</v>
      </c>
      <c r="G6" s="295">
        <v>30.567375886524822</v>
      </c>
      <c r="H6" s="295">
        <v>32.836879432624109</v>
      </c>
      <c r="I6" s="296">
        <v>31.418439716312058</v>
      </c>
    </row>
    <row r="7" spans="2:9" x14ac:dyDescent="0.15">
      <c r="B7" s="445" t="s">
        <v>2</v>
      </c>
      <c r="C7" s="297" t="s">
        <v>154</v>
      </c>
      <c r="D7" s="298" t="s">
        <v>334</v>
      </c>
      <c r="E7" s="299">
        <v>758</v>
      </c>
      <c r="F7" s="317">
        <v>5.5408970976253293</v>
      </c>
      <c r="G7" s="317">
        <v>29.815303430079155</v>
      </c>
      <c r="H7" s="317">
        <v>32.849604221635886</v>
      </c>
      <c r="I7" s="333">
        <v>31.79419525065963</v>
      </c>
    </row>
    <row r="8" spans="2:9" x14ac:dyDescent="0.15">
      <c r="B8" s="447"/>
      <c r="C8" s="334" t="s">
        <v>157</v>
      </c>
      <c r="D8" s="335" t="s">
        <v>334</v>
      </c>
      <c r="E8" s="313">
        <v>1452</v>
      </c>
      <c r="F8" s="314">
        <v>4.5454545454545459</v>
      </c>
      <c r="G8" s="336">
        <v>27.548209366391184</v>
      </c>
      <c r="H8" s="337">
        <v>34.366391184573004</v>
      </c>
      <c r="I8" s="338">
        <v>33.539944903581265</v>
      </c>
    </row>
    <row r="9" spans="2:9" x14ac:dyDescent="0.15">
      <c r="B9" s="451" t="s">
        <v>2</v>
      </c>
      <c r="C9" s="452"/>
      <c r="D9" s="453"/>
      <c r="E9" s="294">
        <v>236</v>
      </c>
      <c r="F9" s="295">
        <v>2.9661016949152543</v>
      </c>
      <c r="G9" s="295">
        <v>24.576271186440678</v>
      </c>
      <c r="H9" s="295">
        <v>26.694915254237291</v>
      </c>
      <c r="I9" s="296">
        <v>45.762711864406782</v>
      </c>
    </row>
    <row r="10" spans="2:9" x14ac:dyDescent="0.15">
      <c r="B10" s="445" t="s">
        <v>335</v>
      </c>
      <c r="C10" s="297" t="s">
        <v>154</v>
      </c>
      <c r="D10" s="339" t="s">
        <v>334</v>
      </c>
      <c r="E10" s="299">
        <v>62</v>
      </c>
      <c r="F10" s="317">
        <v>0</v>
      </c>
      <c r="G10" s="317">
        <v>29.032258064516132</v>
      </c>
      <c r="H10" s="317">
        <v>27.419354838709676</v>
      </c>
      <c r="I10" s="333">
        <v>43.548387096774192</v>
      </c>
    </row>
    <row r="11" spans="2:9" x14ac:dyDescent="0.15">
      <c r="B11" s="447"/>
      <c r="C11" s="334" t="s">
        <v>354</v>
      </c>
      <c r="D11" s="312" t="s">
        <v>334</v>
      </c>
      <c r="E11" s="313">
        <v>110</v>
      </c>
      <c r="F11" s="314">
        <v>3.6363636363636362</v>
      </c>
      <c r="G11" s="340">
        <v>19.090909090909093</v>
      </c>
      <c r="H11" s="314">
        <v>29.09090909090909</v>
      </c>
      <c r="I11" s="323">
        <v>48.18181818181818</v>
      </c>
    </row>
    <row r="12" spans="2:9" x14ac:dyDescent="0.15">
      <c r="B12" s="451" t="s">
        <v>2</v>
      </c>
      <c r="C12" s="452"/>
      <c r="D12" s="453"/>
      <c r="E12" s="294">
        <v>259</v>
      </c>
      <c r="F12" s="295">
        <v>6.1776061776061777</v>
      </c>
      <c r="G12" s="295">
        <v>37.065637065637063</v>
      </c>
      <c r="H12" s="295">
        <v>35.135135135135137</v>
      </c>
      <c r="I12" s="296">
        <v>21.621621621621621</v>
      </c>
    </row>
    <row r="13" spans="2:9" x14ac:dyDescent="0.15">
      <c r="B13" s="445" t="s">
        <v>355</v>
      </c>
      <c r="C13" s="297" t="s">
        <v>154</v>
      </c>
      <c r="D13" s="298" t="s">
        <v>334</v>
      </c>
      <c r="E13" s="299">
        <v>48</v>
      </c>
      <c r="F13" s="317">
        <v>4.1666666666666661</v>
      </c>
      <c r="G13" s="341">
        <v>43.75</v>
      </c>
      <c r="H13" s="318">
        <v>27.083333333333332</v>
      </c>
      <c r="I13" s="333">
        <v>25</v>
      </c>
    </row>
    <row r="14" spans="2:9" x14ac:dyDescent="0.15">
      <c r="B14" s="447"/>
      <c r="C14" s="334" t="s">
        <v>356</v>
      </c>
      <c r="D14" s="335" t="s">
        <v>334</v>
      </c>
      <c r="E14" s="326">
        <v>150</v>
      </c>
      <c r="F14" s="327">
        <v>7.333333333333333</v>
      </c>
      <c r="G14" s="342">
        <v>32</v>
      </c>
      <c r="H14" s="327">
        <v>37.333333333333336</v>
      </c>
      <c r="I14" s="328">
        <v>23.333333333333332</v>
      </c>
    </row>
    <row r="16" spans="2:9" x14ac:dyDescent="0.15">
      <c r="E16" s="219" t="str">
        <f>F4</f>
        <v>現在の方が高い</v>
      </c>
      <c r="F16" s="219" t="str">
        <f t="shared" ref="F16:H16" si="0">G4</f>
        <v>同じ程度</v>
      </c>
      <c r="G16" s="219" t="str">
        <f t="shared" si="0"/>
        <v>現在の方がやや低い</v>
      </c>
      <c r="H16" s="219" t="str">
        <f t="shared" si="0"/>
        <v>現在の方が低い</v>
      </c>
      <c r="I16" s="224" t="s">
        <v>357</v>
      </c>
    </row>
    <row r="17" spans="3:9" x14ac:dyDescent="0.15">
      <c r="C17" s="224" t="str">
        <f>B10 &amp; " " &amp; C10 &amp; "(n=" &amp; E10 &amp; ")"</f>
        <v>男性総合職 受けたことがある(n=62)</v>
      </c>
      <c r="E17" s="223">
        <f>F10</f>
        <v>0</v>
      </c>
      <c r="F17" s="223">
        <f t="shared" ref="F17:H18" si="1">G10</f>
        <v>29.032258064516132</v>
      </c>
      <c r="G17" s="223">
        <f t="shared" si="1"/>
        <v>27.419354838709676</v>
      </c>
      <c r="H17" s="223">
        <f t="shared" si="1"/>
        <v>43.548387096774192</v>
      </c>
      <c r="I17" s="223">
        <f>SUM(E17:H17)</f>
        <v>100</v>
      </c>
    </row>
    <row r="18" spans="3:9" x14ac:dyDescent="0.15">
      <c r="C18" s="224" t="str">
        <f>C11 &amp; "(n=" &amp; E11 &amp; ")"</f>
        <v>受けたことがない・研修がない(n=110)</v>
      </c>
      <c r="E18" s="223">
        <f>F11</f>
        <v>3.6363636363636362</v>
      </c>
      <c r="F18" s="223">
        <f t="shared" si="1"/>
        <v>19.090909090909093</v>
      </c>
      <c r="G18" s="223">
        <f t="shared" si="1"/>
        <v>29.09090909090909</v>
      </c>
      <c r="H18" s="223">
        <f t="shared" si="1"/>
        <v>48.18181818181818</v>
      </c>
      <c r="I18" s="223">
        <f t="shared" ref="I18:I21" si="2">SUM(E18:H18)</f>
        <v>100</v>
      </c>
    </row>
    <row r="19" spans="3:9" x14ac:dyDescent="0.15">
      <c r="E19" s="223"/>
      <c r="F19" s="223"/>
      <c r="G19" s="223"/>
      <c r="H19" s="223"/>
      <c r="I19" s="223"/>
    </row>
    <row r="20" spans="3:9" x14ac:dyDescent="0.15">
      <c r="C20" s="224" t="str">
        <f>B13 &amp; " " &amp; C13 &amp; "(n=" &amp; E13 &amp; ")"</f>
        <v>女性総合職 受けたことがある(n=48)</v>
      </c>
      <c r="E20" s="223">
        <f>F13</f>
        <v>4.1666666666666661</v>
      </c>
      <c r="F20" s="223">
        <f t="shared" ref="F20:H21" si="3">G13</f>
        <v>43.75</v>
      </c>
      <c r="G20" s="223">
        <f t="shared" si="3"/>
        <v>27.083333333333332</v>
      </c>
      <c r="H20" s="223">
        <f t="shared" si="3"/>
        <v>25</v>
      </c>
      <c r="I20" s="223">
        <f t="shared" si="2"/>
        <v>100</v>
      </c>
    </row>
    <row r="21" spans="3:9" x14ac:dyDescent="0.15">
      <c r="C21" s="224" t="str">
        <f>" " &amp; C14 &amp; "(n=" &amp; E14 &amp; ")"</f>
        <v xml:space="preserve"> 受けたことがない・研修がない(n=150)</v>
      </c>
      <c r="E21" s="327">
        <f>F14</f>
        <v>7.333333333333333</v>
      </c>
      <c r="F21" s="327">
        <f t="shared" si="3"/>
        <v>32</v>
      </c>
      <c r="G21" s="327">
        <f t="shared" si="3"/>
        <v>37.333333333333336</v>
      </c>
      <c r="H21" s="327">
        <f t="shared" si="3"/>
        <v>23.333333333333332</v>
      </c>
      <c r="I21" s="223">
        <f t="shared" si="2"/>
        <v>100</v>
      </c>
    </row>
    <row r="75" ht="11.1" customHeight="1" x14ac:dyDescent="0.15"/>
  </sheetData>
  <mergeCells count="7">
    <mergeCell ref="B13:B14"/>
    <mergeCell ref="E3:I3"/>
    <mergeCell ref="B6:D6"/>
    <mergeCell ref="B7:B8"/>
    <mergeCell ref="B9:D9"/>
    <mergeCell ref="B10:B11"/>
    <mergeCell ref="B12:D12"/>
  </mergeCells>
  <phoneticPr fontId="7"/>
  <pageMargins left="0.39370078740157483" right="0.39370078740157483" top="0.59055118110236227" bottom="0.39370078740157483" header="0.31496062992125984" footer="0.19685039370078741"/>
  <pageSetup paperSize="9" scale="71" fitToHeight="0" orientation="landscape" r:id="rId1"/>
  <headerFooter alignWithMargins="0">
    <oddHeader>&amp;C働き方に関するアンケート</oddHeader>
    <oddFooter>&amp;C&amp;P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T32"/>
  <sheetViews>
    <sheetView showGridLines="0" topLeftCell="A17" zoomScale="80" workbookViewId="0">
      <selection activeCell="B30" sqref="B30:C30"/>
    </sheetView>
  </sheetViews>
  <sheetFormatPr defaultColWidth="5.25" defaultRowHeight="13.5" x14ac:dyDescent="0.15"/>
  <cols>
    <col min="1" max="1" width="7" customWidth="1"/>
    <col min="2" max="2" width="6.125" customWidth="1"/>
    <col min="3" max="3" width="6.625" customWidth="1"/>
    <col min="4" max="16" width="6.75" customWidth="1"/>
    <col min="17" max="18" width="5.25" customWidth="1"/>
    <col min="19" max="19" width="3.375" customWidth="1"/>
    <col min="20" max="20" width="7" customWidth="1"/>
    <col min="21" max="21" width="25.625" customWidth="1"/>
    <col min="22" max="22" width="5.375" customWidth="1"/>
  </cols>
  <sheetData>
    <row r="1" spans="2:20" s="1" customFormat="1" ht="21.75" customHeight="1" x14ac:dyDescent="0.15">
      <c r="B1" s="16"/>
      <c r="C1" s="13"/>
      <c r="D1" s="4"/>
      <c r="E1" s="4"/>
      <c r="F1" s="4"/>
      <c r="G1" s="4"/>
      <c r="H1" s="4"/>
      <c r="I1" s="4"/>
      <c r="J1" s="4"/>
      <c r="K1" s="4"/>
      <c r="L1" s="4"/>
      <c r="M1" s="4"/>
      <c r="N1" s="4"/>
      <c r="O1" s="4"/>
      <c r="P1" s="4"/>
    </row>
    <row r="2" spans="2:20" s="1" customFormat="1" ht="15" customHeight="1" x14ac:dyDescent="0.15">
      <c r="B2" s="16"/>
      <c r="C2" s="13"/>
      <c r="D2" s="4"/>
      <c r="E2" s="4"/>
      <c r="F2" s="4"/>
      <c r="G2" s="4"/>
      <c r="H2" s="4"/>
      <c r="I2" s="4"/>
      <c r="J2" s="4"/>
      <c r="K2" s="4"/>
      <c r="L2" s="4"/>
      <c r="M2" s="4"/>
      <c r="N2" s="4"/>
      <c r="O2" s="4"/>
      <c r="P2" s="4"/>
    </row>
    <row r="3" spans="2:20" s="1" customFormat="1" ht="15" customHeight="1" x14ac:dyDescent="0.15">
      <c r="B3" s="16"/>
      <c r="C3" s="13"/>
      <c r="D3" s="4"/>
      <c r="E3" s="4"/>
      <c r="F3" s="4"/>
      <c r="G3" s="4"/>
      <c r="H3" s="4"/>
      <c r="I3" s="4"/>
      <c r="J3" s="4"/>
      <c r="K3" s="4"/>
      <c r="L3" s="4"/>
      <c r="M3" s="4"/>
      <c r="N3" s="4"/>
      <c r="O3" s="4"/>
      <c r="P3" s="4"/>
    </row>
    <row r="4" spans="2:20" s="1" customFormat="1" ht="15" customHeight="1" x14ac:dyDescent="0.15">
      <c r="B4" s="16"/>
      <c r="C4" s="13"/>
      <c r="D4" s="4"/>
      <c r="E4" s="4"/>
      <c r="F4" s="4"/>
      <c r="G4" s="4"/>
      <c r="H4" s="4"/>
      <c r="I4" s="4"/>
      <c r="J4" s="4"/>
      <c r="K4" s="4"/>
      <c r="L4" s="4"/>
      <c r="M4" s="4"/>
      <c r="N4" s="4"/>
      <c r="O4" s="4"/>
      <c r="P4" s="4"/>
    </row>
    <row r="5" spans="2:20" s="1" customFormat="1" ht="15" customHeight="1" x14ac:dyDescent="0.15">
      <c r="B5" s="16"/>
      <c r="C5" s="13"/>
      <c r="D5" s="4"/>
      <c r="E5" s="4"/>
      <c r="F5" s="4"/>
      <c r="G5" s="4"/>
      <c r="H5" s="4"/>
      <c r="I5" s="4"/>
      <c r="J5" s="4"/>
      <c r="K5" s="4"/>
      <c r="L5" s="4"/>
      <c r="M5" s="4"/>
      <c r="N5" s="4"/>
      <c r="O5" s="4"/>
      <c r="P5" s="4"/>
    </row>
    <row r="6" spans="2:20" s="1" customFormat="1" ht="15" customHeight="1" x14ac:dyDescent="0.15">
      <c r="B6" s="16"/>
      <c r="C6" s="13"/>
      <c r="D6" s="4"/>
      <c r="E6" s="4"/>
      <c r="F6" s="4"/>
      <c r="G6" s="4"/>
      <c r="H6" s="4"/>
      <c r="I6" s="4"/>
      <c r="J6" s="4"/>
      <c r="K6" s="4"/>
      <c r="L6" s="4"/>
      <c r="M6" s="4"/>
      <c r="N6" s="4"/>
      <c r="O6" s="4"/>
      <c r="P6" s="4"/>
    </row>
    <row r="7" spans="2:20" s="1" customFormat="1" ht="15" customHeight="1" x14ac:dyDescent="0.15">
      <c r="B7" s="16"/>
      <c r="C7" s="13"/>
      <c r="D7" s="4"/>
      <c r="E7" s="4"/>
      <c r="F7" s="4"/>
      <c r="G7" s="4"/>
      <c r="H7" s="4"/>
      <c r="I7" s="4"/>
      <c r="J7" s="4"/>
      <c r="K7" s="4"/>
      <c r="L7" s="4"/>
      <c r="M7" s="4"/>
      <c r="N7" s="4"/>
      <c r="O7" s="4"/>
      <c r="P7" s="4"/>
    </row>
    <row r="8" spans="2:20" s="1" customFormat="1" ht="15" hidden="1" customHeight="1" x14ac:dyDescent="0.15">
      <c r="B8" s="16"/>
      <c r="C8" s="13"/>
      <c r="D8" s="4"/>
      <c r="E8" s="4"/>
      <c r="F8" s="4"/>
      <c r="G8" s="4"/>
      <c r="H8" s="4"/>
      <c r="I8" s="4"/>
      <c r="J8" s="4"/>
      <c r="K8" s="4"/>
      <c r="L8" s="4"/>
      <c r="M8" s="4"/>
      <c r="N8" s="4"/>
      <c r="O8" s="4"/>
      <c r="P8" s="4"/>
    </row>
    <row r="9" spans="2:20" s="1" customFormat="1" ht="15" hidden="1" customHeight="1" x14ac:dyDescent="0.15">
      <c r="B9" s="16"/>
      <c r="C9" s="13"/>
      <c r="D9" s="4"/>
      <c r="E9" s="4"/>
      <c r="F9" s="4"/>
      <c r="G9" s="4"/>
      <c r="H9" s="4"/>
      <c r="I9" s="4"/>
      <c r="J9" s="4"/>
      <c r="K9" s="4"/>
      <c r="L9" s="4"/>
      <c r="M9" s="4"/>
      <c r="N9" s="4"/>
      <c r="O9" s="4"/>
      <c r="P9" s="4"/>
      <c r="S9" s="4"/>
      <c r="T9" s="4"/>
    </row>
    <row r="10" spans="2:20" s="1" customFormat="1" ht="15" hidden="1" customHeight="1" x14ac:dyDescent="0.15">
      <c r="B10" s="16"/>
      <c r="C10" s="13"/>
      <c r="D10" s="4"/>
      <c r="E10" s="4"/>
      <c r="F10" s="4"/>
      <c r="G10" s="4"/>
      <c r="H10" s="4"/>
      <c r="I10" s="4"/>
      <c r="J10" s="4"/>
      <c r="K10" s="4"/>
      <c r="L10" s="4"/>
      <c r="M10" s="4"/>
      <c r="N10" s="4"/>
      <c r="O10" s="4"/>
      <c r="P10" s="4"/>
      <c r="S10" s="3"/>
      <c r="T10" s="3"/>
    </row>
    <row r="11" spans="2:20" s="1" customFormat="1" ht="15" hidden="1" customHeight="1" x14ac:dyDescent="0.15">
      <c r="B11" s="16"/>
      <c r="C11" s="13"/>
      <c r="D11" s="4"/>
      <c r="E11" s="4"/>
      <c r="F11" s="4"/>
      <c r="G11" s="4"/>
      <c r="H11" s="4"/>
      <c r="I11" s="4"/>
      <c r="J11" s="4"/>
      <c r="K11" s="4"/>
      <c r="L11" s="4"/>
      <c r="M11" s="4"/>
      <c r="N11" s="4"/>
      <c r="O11" s="4"/>
      <c r="P11" s="4"/>
      <c r="S11" s="6"/>
    </row>
    <row r="12" spans="2:20" s="1" customFormat="1" ht="15" hidden="1" customHeight="1" x14ac:dyDescent="0.15">
      <c r="B12" s="16"/>
      <c r="C12" s="13"/>
      <c r="D12" s="4"/>
      <c r="E12" s="4"/>
      <c r="F12" s="4"/>
      <c r="G12" s="4"/>
      <c r="H12" s="4"/>
      <c r="I12" s="4"/>
      <c r="J12" s="4"/>
      <c r="K12" s="4"/>
      <c r="L12" s="4"/>
      <c r="M12" s="4"/>
      <c r="N12" s="4"/>
      <c r="O12" s="4"/>
      <c r="P12" s="4"/>
      <c r="S12" s="6"/>
    </row>
    <row r="13" spans="2:20" s="1" customFormat="1" ht="15" hidden="1" customHeight="1" x14ac:dyDescent="0.15">
      <c r="B13" s="16"/>
      <c r="C13" s="13"/>
      <c r="D13" s="4"/>
      <c r="E13" s="4"/>
      <c r="F13" s="4"/>
      <c r="G13" s="4"/>
      <c r="H13" s="4"/>
      <c r="I13" s="4"/>
      <c r="J13" s="4"/>
      <c r="K13" s="4"/>
      <c r="L13" s="4"/>
      <c r="M13" s="4"/>
      <c r="N13" s="4"/>
      <c r="O13" s="4"/>
      <c r="P13" s="4"/>
      <c r="S13" s="6"/>
    </row>
    <row r="14" spans="2:20" s="1" customFormat="1" ht="15" customHeight="1" x14ac:dyDescent="0.15">
      <c r="B14" s="16"/>
      <c r="C14" s="13"/>
      <c r="D14" s="4"/>
      <c r="E14" s="4"/>
      <c r="F14" s="4"/>
      <c r="G14" s="4"/>
      <c r="H14" s="4"/>
      <c r="I14" s="4"/>
      <c r="J14" s="4"/>
      <c r="K14" s="4"/>
      <c r="L14" s="4"/>
      <c r="M14" s="4"/>
      <c r="N14" s="4"/>
      <c r="O14" s="4"/>
      <c r="P14" s="4"/>
    </row>
    <row r="15" spans="2:20" s="1" customFormat="1" ht="15" customHeight="1" x14ac:dyDescent="0.15">
      <c r="B15" s="16"/>
      <c r="C15" s="13"/>
      <c r="D15" s="4"/>
      <c r="E15" s="4"/>
      <c r="F15" s="4"/>
      <c r="G15" s="4"/>
      <c r="H15" s="4"/>
      <c r="I15" s="4"/>
      <c r="J15" s="4"/>
      <c r="K15" s="4"/>
      <c r="L15" s="4"/>
      <c r="M15" s="4"/>
      <c r="N15" s="4"/>
      <c r="O15" s="4"/>
      <c r="P15" s="4"/>
    </row>
    <row r="16" spans="2:20" s="1" customFormat="1" ht="15" customHeight="1" x14ac:dyDescent="0.15">
      <c r="B16" s="16"/>
      <c r="C16" s="13"/>
      <c r="D16" s="4"/>
      <c r="E16" s="4"/>
      <c r="F16" s="4"/>
      <c r="G16" s="4"/>
      <c r="H16" s="4"/>
      <c r="I16" s="4"/>
      <c r="J16" s="4"/>
      <c r="K16" s="4"/>
      <c r="L16" s="4"/>
      <c r="M16" s="4"/>
      <c r="N16" s="4"/>
      <c r="O16" s="4"/>
      <c r="P16" s="4"/>
    </row>
    <row r="17" spans="2:20" s="1" customFormat="1" ht="15" customHeight="1" x14ac:dyDescent="0.15">
      <c r="B17" s="16"/>
      <c r="C17" s="13"/>
      <c r="D17" s="4"/>
      <c r="E17" s="4"/>
      <c r="F17" s="4"/>
      <c r="G17" s="4"/>
      <c r="H17" s="4"/>
      <c r="I17" s="4"/>
      <c r="J17" s="4"/>
      <c r="K17" s="4"/>
      <c r="L17" s="4"/>
      <c r="M17" s="4"/>
      <c r="N17" s="4"/>
      <c r="O17" s="4"/>
      <c r="P17" s="4"/>
    </row>
    <row r="18" spans="2:20" s="1" customFormat="1" ht="15" customHeight="1" x14ac:dyDescent="0.15">
      <c r="B18" s="16"/>
      <c r="C18" s="13"/>
      <c r="D18" s="4"/>
      <c r="E18" s="4"/>
      <c r="F18" s="4"/>
      <c r="G18" s="4"/>
      <c r="H18" s="4"/>
      <c r="I18" s="4"/>
      <c r="J18" s="4"/>
      <c r="K18" s="4"/>
      <c r="L18" s="4"/>
      <c r="M18" s="4"/>
      <c r="N18" s="4"/>
      <c r="O18" s="4"/>
      <c r="P18" s="4"/>
    </row>
    <row r="19" spans="2:20" s="1" customFormat="1" ht="15" customHeight="1" x14ac:dyDescent="0.15">
      <c r="B19" s="16"/>
      <c r="C19" s="13"/>
      <c r="D19" s="4"/>
      <c r="E19" s="4"/>
      <c r="F19" s="4"/>
      <c r="G19" s="4"/>
      <c r="H19" s="4"/>
      <c r="I19" s="4"/>
      <c r="J19" s="4"/>
      <c r="K19" s="4"/>
      <c r="L19" s="4"/>
      <c r="M19" s="4"/>
      <c r="N19" s="4"/>
      <c r="O19" s="4"/>
      <c r="P19" s="4"/>
    </row>
    <row r="20" spans="2:20" s="1" customFormat="1" ht="15" customHeight="1" x14ac:dyDescent="0.15">
      <c r="B20" s="16"/>
      <c r="C20" s="13"/>
      <c r="D20" s="4"/>
      <c r="E20" s="4"/>
      <c r="F20" s="4"/>
      <c r="G20" s="4"/>
      <c r="H20" s="4"/>
      <c r="I20" s="4"/>
      <c r="J20" s="4"/>
      <c r="K20" s="4"/>
      <c r="L20" s="4"/>
      <c r="M20" s="4"/>
      <c r="N20" s="4"/>
      <c r="O20" s="4"/>
      <c r="P20" s="4"/>
    </row>
    <row r="21" spans="2:20" s="1" customFormat="1" ht="15" customHeight="1" x14ac:dyDescent="0.15">
      <c r="B21" s="16"/>
      <c r="C21" s="13"/>
      <c r="D21" s="4"/>
      <c r="E21" s="4"/>
      <c r="F21" s="4"/>
      <c r="G21" s="4"/>
      <c r="H21" s="4"/>
      <c r="I21" s="4"/>
      <c r="J21" s="4"/>
      <c r="K21" s="4"/>
      <c r="L21" s="4"/>
      <c r="M21" s="4"/>
      <c r="N21" s="4"/>
      <c r="O21" s="4"/>
      <c r="P21" s="4"/>
    </row>
    <row r="22" spans="2:20" s="1" customFormat="1" ht="15" customHeight="1" x14ac:dyDescent="0.15">
      <c r="B22" s="16"/>
      <c r="C22" s="13"/>
      <c r="D22" s="4"/>
      <c r="E22" s="4"/>
      <c r="F22" s="4"/>
      <c r="G22" s="4"/>
      <c r="H22" s="4"/>
      <c r="I22" s="4"/>
      <c r="J22" s="4"/>
      <c r="K22" s="4"/>
      <c r="L22" s="4"/>
      <c r="M22" s="4"/>
      <c r="N22" s="4"/>
      <c r="O22" s="4"/>
      <c r="P22" s="4"/>
    </row>
    <row r="23" spans="2:20" s="1" customFormat="1" ht="15" customHeight="1" x14ac:dyDescent="0.15">
      <c r="B23" s="16"/>
      <c r="C23" s="13"/>
      <c r="D23" s="4"/>
      <c r="E23" s="4"/>
      <c r="F23" s="4"/>
      <c r="G23" s="4"/>
      <c r="H23" s="4"/>
      <c r="I23" s="4"/>
      <c r="J23" s="4"/>
      <c r="K23" s="4"/>
      <c r="L23" s="4"/>
      <c r="M23" s="4"/>
      <c r="N23" s="4"/>
      <c r="O23" s="4"/>
      <c r="P23" s="4"/>
    </row>
    <row r="24" spans="2:20" s="1" customFormat="1" ht="15" customHeight="1" x14ac:dyDescent="0.15">
      <c r="B24" s="16"/>
      <c r="C24" s="13"/>
      <c r="D24" s="4"/>
      <c r="E24" s="4"/>
      <c r="F24" s="4"/>
      <c r="G24" s="4"/>
      <c r="H24" s="4"/>
      <c r="I24" s="4"/>
      <c r="J24" s="4"/>
      <c r="K24" s="4"/>
      <c r="L24" s="4"/>
      <c r="M24" s="4"/>
      <c r="N24" s="4"/>
      <c r="O24" s="4"/>
      <c r="P24" s="4"/>
    </row>
    <row r="25" spans="2:20" s="1" customFormat="1" ht="15" customHeight="1" x14ac:dyDescent="0.15">
      <c r="B25" s="16"/>
      <c r="C25" s="13"/>
      <c r="D25" s="4"/>
      <c r="E25" s="4"/>
      <c r="F25" s="4"/>
      <c r="G25" s="4"/>
      <c r="H25" s="4"/>
      <c r="I25" s="4"/>
      <c r="J25" s="4"/>
      <c r="K25" s="4"/>
      <c r="L25" s="4"/>
      <c r="M25" s="4"/>
      <c r="N25" s="4"/>
      <c r="O25" s="4"/>
      <c r="P25" s="4"/>
    </row>
    <row r="26" spans="2:20" s="1" customFormat="1" ht="15" customHeight="1" x14ac:dyDescent="0.15">
      <c r="B26" s="16"/>
      <c r="C26" s="13"/>
      <c r="D26" s="4"/>
      <c r="E26" s="4"/>
      <c r="F26" s="4"/>
      <c r="G26" s="4"/>
      <c r="H26" s="4"/>
      <c r="I26" s="4"/>
      <c r="J26" s="4"/>
      <c r="K26" s="4"/>
      <c r="L26" s="4"/>
      <c r="M26" s="4"/>
      <c r="N26" s="4"/>
      <c r="O26" s="4"/>
      <c r="P26" s="4"/>
    </row>
    <row r="27" spans="2:20" s="1" customFormat="1" ht="21" customHeight="1" x14ac:dyDescent="0.15">
      <c r="B27" s="20"/>
      <c r="C27" s="34"/>
      <c r="D27" s="10"/>
      <c r="E27" s="10"/>
      <c r="F27" s="10"/>
      <c r="G27" s="10"/>
      <c r="H27" s="10"/>
      <c r="I27" s="10"/>
      <c r="J27" s="10"/>
      <c r="K27" s="10"/>
      <c r="L27" s="10"/>
      <c r="M27" s="10"/>
      <c r="N27" s="10"/>
      <c r="O27" s="10"/>
      <c r="P27" s="10"/>
    </row>
    <row r="28" spans="2:20" s="4" customFormat="1" ht="117.75" customHeight="1" x14ac:dyDescent="0.15">
      <c r="B28" s="410"/>
      <c r="C28" s="411"/>
      <c r="D28" s="152" t="s">
        <v>16</v>
      </c>
      <c r="E28" s="152" t="s">
        <v>17</v>
      </c>
      <c r="F28" s="152" t="s">
        <v>18</v>
      </c>
      <c r="G28" s="152" t="s">
        <v>19</v>
      </c>
      <c r="H28" s="152" t="s">
        <v>20</v>
      </c>
      <c r="I28" s="152" t="s">
        <v>21</v>
      </c>
      <c r="J28" s="152" t="s">
        <v>22</v>
      </c>
      <c r="K28" s="152" t="s">
        <v>23</v>
      </c>
      <c r="L28" s="152" t="s">
        <v>24</v>
      </c>
      <c r="M28" s="152" t="s">
        <v>25</v>
      </c>
      <c r="N28" s="152" t="s">
        <v>26</v>
      </c>
      <c r="O28" s="152" t="s">
        <v>27</v>
      </c>
      <c r="P28" s="152" t="s">
        <v>28</v>
      </c>
      <c r="Q28" s="17"/>
      <c r="R28" s="17"/>
      <c r="S28" s="1"/>
      <c r="T28" s="1"/>
    </row>
    <row r="29" spans="2:20" s="1" customFormat="1" ht="31.5" customHeight="1" x14ac:dyDescent="0.15">
      <c r="B29" s="414" t="s">
        <v>254</v>
      </c>
      <c r="C29" s="415"/>
      <c r="D29" s="153">
        <v>35.858585858585855</v>
      </c>
      <c r="E29" s="153">
        <v>2.5252525252525251</v>
      </c>
      <c r="F29" s="154">
        <v>18.686868686868689</v>
      </c>
      <c r="G29" s="154">
        <v>1.0101010101010102</v>
      </c>
      <c r="H29" s="154">
        <v>17.171717171717169</v>
      </c>
      <c r="I29" s="153">
        <v>3.0303030303030303</v>
      </c>
      <c r="J29" s="153">
        <v>0</v>
      </c>
      <c r="K29" s="153">
        <v>0.50505050505050508</v>
      </c>
      <c r="L29" s="153">
        <v>9.0909090909090917</v>
      </c>
      <c r="M29" s="153">
        <v>4.0404040404040407</v>
      </c>
      <c r="N29" s="153">
        <v>2.5252525252525251</v>
      </c>
      <c r="O29" s="153">
        <v>17.676767676767678</v>
      </c>
      <c r="P29" s="153">
        <v>27.27272727272727</v>
      </c>
      <c r="Q29" s="16"/>
      <c r="R29" s="16"/>
    </row>
    <row r="30" spans="2:20" s="1" customFormat="1" ht="31.5" customHeight="1" thickBot="1" x14ac:dyDescent="0.2">
      <c r="B30" s="416" t="s">
        <v>255</v>
      </c>
      <c r="C30" s="417"/>
      <c r="D30" s="155">
        <v>32.642487046632127</v>
      </c>
      <c r="E30" s="155">
        <v>9.8445595854922274</v>
      </c>
      <c r="F30" s="156">
        <v>7.2538860103626934</v>
      </c>
      <c r="G30" s="156">
        <v>0.5181347150259068</v>
      </c>
      <c r="H30" s="156">
        <v>2.0725388601036272</v>
      </c>
      <c r="I30" s="155">
        <v>1.0362694300518136</v>
      </c>
      <c r="J30" s="155">
        <v>5.1813471502590671</v>
      </c>
      <c r="K30" s="155">
        <v>3.6269430051813467</v>
      </c>
      <c r="L30" s="155">
        <v>7.7720207253886011</v>
      </c>
      <c r="M30" s="155">
        <v>6.2176165803108807</v>
      </c>
      <c r="N30" s="155">
        <v>1.5544041450777202</v>
      </c>
      <c r="O30" s="155">
        <v>26.94300518134715</v>
      </c>
      <c r="P30" s="155">
        <v>29.015544041450774</v>
      </c>
      <c r="Q30" s="16"/>
      <c r="R30" s="16"/>
    </row>
    <row r="31" spans="2:20" ht="31.5" customHeight="1" thickTop="1" x14ac:dyDescent="0.15">
      <c r="B31" s="412" t="s">
        <v>256</v>
      </c>
      <c r="C31" s="174" t="s">
        <v>261</v>
      </c>
      <c r="D31" s="157">
        <v>50.4</v>
      </c>
      <c r="E31" s="157">
        <v>35.700000000000003</v>
      </c>
      <c r="F31" s="158">
        <v>49.3</v>
      </c>
      <c r="G31" s="158">
        <v>33.299999999999997</v>
      </c>
      <c r="H31" s="158">
        <v>47.2</v>
      </c>
      <c r="I31" s="157">
        <v>66.7</v>
      </c>
      <c r="J31" s="157">
        <v>0</v>
      </c>
      <c r="K31" s="157">
        <v>20</v>
      </c>
      <c r="L31" s="157">
        <v>85.7</v>
      </c>
      <c r="M31" s="157">
        <v>80</v>
      </c>
      <c r="N31" s="157">
        <v>41.7</v>
      </c>
      <c r="O31" s="157">
        <v>68.599999999999994</v>
      </c>
      <c r="P31" s="157">
        <v>0</v>
      </c>
    </row>
    <row r="32" spans="2:20" ht="31.5" customHeight="1" x14ac:dyDescent="0.15">
      <c r="B32" s="413"/>
      <c r="C32" s="175" t="s">
        <v>262</v>
      </c>
      <c r="D32" s="153">
        <v>66.3</v>
      </c>
      <c r="E32" s="153">
        <v>73.099999999999994</v>
      </c>
      <c r="F32" s="154">
        <v>58.3</v>
      </c>
      <c r="G32" s="154">
        <v>33.299999999999997</v>
      </c>
      <c r="H32" s="154">
        <v>30.8</v>
      </c>
      <c r="I32" s="153">
        <v>100</v>
      </c>
      <c r="J32" s="153">
        <v>23.3</v>
      </c>
      <c r="K32" s="153">
        <v>30.4</v>
      </c>
      <c r="L32" s="153">
        <v>51.7</v>
      </c>
      <c r="M32" s="153">
        <v>35.299999999999997</v>
      </c>
      <c r="N32" s="153">
        <v>13</v>
      </c>
      <c r="O32" s="153">
        <v>65</v>
      </c>
      <c r="P32" s="153">
        <v>0</v>
      </c>
    </row>
  </sheetData>
  <mergeCells count="4">
    <mergeCell ref="B28:C28"/>
    <mergeCell ref="B31:B32"/>
    <mergeCell ref="B29:C29"/>
    <mergeCell ref="B30:C30"/>
  </mergeCells>
  <phoneticPr fontId="7"/>
  <conditionalFormatting sqref="D28:P28">
    <cfRule type="cellIs" dxfId="170" priority="5" stopIfTrue="1" operator="equal">
      <formula>"."</formula>
    </cfRule>
  </conditionalFormatting>
  <conditionalFormatting sqref="Q28">
    <cfRule type="cellIs" dxfId="169" priority="4" stopIfTrue="1" operator="equal">
      <formula>"."</formula>
    </cfRule>
  </conditionalFormatting>
  <conditionalFormatting sqref="R28">
    <cfRule type="cellIs" dxfId="168" priority="3" stopIfTrue="1" operator="equal">
      <formula>"."</formula>
    </cfRule>
  </conditionalFormatting>
  <conditionalFormatting sqref="B29:B30">
    <cfRule type="cellIs" dxfId="167" priority="2" stopIfTrue="1" operator="equal">
      <formula>"."</formula>
    </cfRule>
  </conditionalFormatting>
  <conditionalFormatting sqref="B31">
    <cfRule type="cellIs" dxfId="166"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81</vt:i4>
      </vt:variant>
    </vt:vector>
  </HeadingPairs>
  <TitlesOfParts>
    <vt:vector size="81" baseType="lpstr">
      <vt:lpstr>5【Q2】</vt:lpstr>
      <vt:lpstr>8【Q10】</vt:lpstr>
      <vt:lpstr>10【Q12】</vt:lpstr>
      <vt:lpstr>12【Q14】</vt:lpstr>
      <vt:lpstr>Q15個人年収 グラフ</vt:lpstr>
      <vt:lpstr>Q15平均年収グラフ</vt:lpstr>
      <vt:lpstr>14【Q16】</vt:lpstr>
      <vt:lpstr>23【Q17】</vt:lpstr>
      <vt:lpstr>15【Q17】</vt:lpstr>
      <vt:lpstr>16【Q18】</vt:lpstr>
      <vt:lpstr>24【Q18】</vt:lpstr>
      <vt:lpstr>17【Q19】</vt:lpstr>
      <vt:lpstr>25【Q19】</vt:lpstr>
      <vt:lpstr>18【Q20】</vt:lpstr>
      <vt:lpstr>19【Q21】</vt:lpstr>
      <vt:lpstr>21【Q23S1】</vt:lpstr>
      <vt:lpstr>22【Q23S2】</vt:lpstr>
      <vt:lpstr>23【Q23S3】</vt:lpstr>
      <vt:lpstr>24【Q23S4】</vt:lpstr>
      <vt:lpstr>25【Q23S5】</vt:lpstr>
      <vt:lpstr>34【Q24】</vt:lpstr>
      <vt:lpstr>26【Q24】</vt:lpstr>
      <vt:lpstr>1【Q25】</vt:lpstr>
      <vt:lpstr>35【Q25】</vt:lpstr>
      <vt:lpstr>1【Q25】２</vt:lpstr>
      <vt:lpstr>2【Q26S1】 </vt:lpstr>
      <vt:lpstr>28【Q26S1】</vt:lpstr>
      <vt:lpstr>38【Q27】</vt:lpstr>
      <vt:lpstr>29【Q27】</vt:lpstr>
      <vt:lpstr>30【Q28】</vt:lpstr>
      <vt:lpstr>31【Q29】</vt:lpstr>
      <vt:lpstr>32【Q30】</vt:lpstr>
      <vt:lpstr>33【Q31】</vt:lpstr>
      <vt:lpstr>34【Q32】</vt:lpstr>
      <vt:lpstr>35【Q33】</vt:lpstr>
      <vt:lpstr>36【Q35】</vt:lpstr>
      <vt:lpstr>37【Q36】</vt:lpstr>
      <vt:lpstr>Q37　計</vt:lpstr>
      <vt:lpstr>38【Q37S1】</vt:lpstr>
      <vt:lpstr>39【Q37S2】</vt:lpstr>
      <vt:lpstr>40【Q37S3】</vt:lpstr>
      <vt:lpstr>41【Q37S4】</vt:lpstr>
      <vt:lpstr>42【Q37S5】</vt:lpstr>
      <vt:lpstr>43【Q37S6】</vt:lpstr>
      <vt:lpstr>44【Q38】</vt:lpstr>
      <vt:lpstr>1【Q38】</vt:lpstr>
      <vt:lpstr>2【Q38】</vt:lpstr>
      <vt:lpstr>3【Q41】</vt:lpstr>
      <vt:lpstr>4【Q41】</vt:lpstr>
      <vt:lpstr>5【Q42】</vt:lpstr>
      <vt:lpstr>6【Q42】</vt:lpstr>
      <vt:lpstr>45【Q39】</vt:lpstr>
      <vt:lpstr>46【Q40】</vt:lpstr>
      <vt:lpstr>47【Q41】</vt:lpstr>
      <vt:lpstr>48【Q42】</vt:lpstr>
      <vt:lpstr>51【Q45】</vt:lpstr>
      <vt:lpstr>52【Q46】 </vt:lpstr>
      <vt:lpstr>53【Q47】</vt:lpstr>
      <vt:lpstr>54【Q48】</vt:lpstr>
      <vt:lpstr>55【Q50S1</vt:lpstr>
      <vt:lpstr>56【Q51】</vt:lpstr>
      <vt:lpstr>57【Q52】</vt:lpstr>
      <vt:lpstr>58【Q53】</vt:lpstr>
      <vt:lpstr>59【Q54】</vt:lpstr>
      <vt:lpstr>60【Q57】</vt:lpstr>
      <vt:lpstr>61【Q59】</vt:lpstr>
      <vt:lpstr>77【Q60】</vt:lpstr>
      <vt:lpstr>63【Q61】</vt:lpstr>
      <vt:lpstr>78【Q61】 </vt:lpstr>
      <vt:lpstr>64【Q62】</vt:lpstr>
      <vt:lpstr>79【Q62】</vt:lpstr>
      <vt:lpstr>65【Q63】</vt:lpstr>
      <vt:lpstr>80【Q63】</vt:lpstr>
      <vt:lpstr>66【Q64】</vt:lpstr>
      <vt:lpstr>81【Q64】</vt:lpstr>
      <vt:lpstr>67【Q70S1】</vt:lpstr>
      <vt:lpstr>68【Q72】</vt:lpstr>
      <vt:lpstr>69【Q73】</vt:lpstr>
      <vt:lpstr>91【Q73】モチベ別</vt:lpstr>
      <vt:lpstr>活用方針×モチベ</vt:lpstr>
      <vt:lpstr>研修×モチベ</vt:lpstr>
    </vt:vector>
  </TitlesOfParts>
  <Company>MACROMILL,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Quick-CROSS3</dc:title>
  <dc:creator>myamaya</dc:creator>
  <cp:lastModifiedBy>cmiyamoto</cp:lastModifiedBy>
  <cp:lastPrinted>2005-12-14T02:10:56Z</cp:lastPrinted>
  <dcterms:created xsi:type="dcterms:W3CDTF">2004-02-16T09:27:34Z</dcterms:created>
  <dcterms:modified xsi:type="dcterms:W3CDTF">2019-11-07T02:04:22Z</dcterms:modified>
</cp:coreProperties>
</file>