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5.xml" ContentType="application/vnd.openxmlformats-officedocument.drawing+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14.xml" ContentType="application/vnd.openxmlformats-officedocument.drawingml.chart+xml"/>
  <Override PartName="/xl/drawings/drawing8.xml" ContentType="application/vnd.openxmlformats-officedocument.drawing+xml"/>
  <Override PartName="/xl/charts/chart15.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2.xml" ContentType="application/vnd.openxmlformats-officedocument.themeOverride+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3.xml" ContentType="application/vnd.openxmlformats-officedocument.themeOverride+xml"/>
  <Override PartName="/xl/drawings/drawing12.xml" ContentType="application/vnd.openxmlformats-officedocument.drawing+xml"/>
  <Override PartName="/xl/charts/chart22.xml" ContentType="application/vnd.openxmlformats-officedocument.drawingml.chart+xml"/>
  <Override PartName="/xl/drawings/drawing13.xml" ContentType="application/vnd.openxmlformats-officedocument.drawing+xml"/>
  <Override PartName="/xl/charts/chart23.xml" ContentType="application/vnd.openxmlformats-officedocument.drawingml.chart+xml"/>
  <Override PartName="/xl/drawings/drawing14.xml" ContentType="application/vnd.openxmlformats-officedocument.drawing+xml"/>
  <Override PartName="/xl/charts/chart24.xml" ContentType="application/vnd.openxmlformats-officedocument.drawingml.chart+xml"/>
  <Override PartName="/xl/drawings/drawing15.xml" ContentType="application/vnd.openxmlformats-officedocument.drawing+xml"/>
  <Override PartName="/xl/charts/chart25.xml" ContentType="application/vnd.openxmlformats-officedocument.drawingml.chart+xml"/>
  <Override PartName="/xl/drawings/drawing16.xml" ContentType="application/vnd.openxmlformats-officedocument.drawing+xml"/>
  <Override PartName="/xl/charts/chart26.xml" ContentType="application/vnd.openxmlformats-officedocument.drawingml.chart+xml"/>
  <Override PartName="/xl/drawings/drawing17.xml" ContentType="application/vnd.openxmlformats-officedocument.drawing+xml"/>
  <Override PartName="/xl/charts/chart27.xml" ContentType="application/vnd.openxmlformats-officedocument.drawingml.chart+xml"/>
  <Override PartName="/xl/drawings/drawing18.xml" ContentType="application/vnd.openxmlformats-officedocument.drawing+xml"/>
  <Override PartName="/xl/charts/chart28.xml" ContentType="application/vnd.openxmlformats-officedocument.drawingml.chart+xml"/>
  <Override PartName="/xl/drawings/drawing19.xml" ContentType="application/vnd.openxmlformats-officedocument.drawing+xml"/>
  <Override PartName="/xl/charts/chart29.xml" ContentType="application/vnd.openxmlformats-officedocument.drawingml.chart+xml"/>
  <Override PartName="/xl/drawings/drawing20.xml" ContentType="application/vnd.openxmlformats-officedocument.drawing+xml"/>
  <Override PartName="/xl/charts/chart30.xml" ContentType="application/vnd.openxmlformats-officedocument.drawingml.chart+xml"/>
  <Override PartName="/xl/drawings/drawing21.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2.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23.xml" ContentType="application/vnd.openxmlformats-officedocument.drawing+xml"/>
  <Override PartName="/xl/charts/chart36.xml" ContentType="application/vnd.openxmlformats-officedocument.drawingml.chart+xml"/>
  <Override PartName="/xl/drawings/drawing2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5.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4.xml" ContentType="application/vnd.openxmlformats-officedocument.themeOverride+xml"/>
  <Override PartName="/xl/drawings/drawing26.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5.xml" ContentType="application/vnd.openxmlformats-officedocument.themeOverride+xml"/>
  <Override PartName="/xl/drawings/drawing27.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6.xml" ContentType="application/vnd.openxmlformats-officedocument.themeOverride+xml"/>
  <Override PartName="/xl/drawings/drawing28.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7.xml" ContentType="application/vnd.openxmlformats-officedocument.themeOverride+xml"/>
  <Override PartName="/xl/drawings/drawing29.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8.xml" ContentType="application/vnd.openxmlformats-officedocument.themeOverride+xml"/>
  <Override PartName="/xl/drawings/drawing30.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9.xml" ContentType="application/vnd.openxmlformats-officedocument.themeOverride+xml"/>
  <Override PartName="/xl/drawings/drawing31.xml" ContentType="application/vnd.openxmlformats-officedocument.drawing+xml"/>
  <Override PartName="/xl/charts/chart57.xml" ContentType="application/vnd.openxmlformats-officedocument.drawingml.chart+xml"/>
  <Override PartName="/xl/drawings/drawing32.xml" ContentType="application/vnd.openxmlformats-officedocument.drawing+xml"/>
  <Override PartName="/xl/charts/chart58.xml" ContentType="application/vnd.openxmlformats-officedocument.drawingml.chart+xml"/>
  <Override PartName="/xl/drawings/drawing33.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34.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0.xml" ContentType="application/vnd.openxmlformats-officedocument.themeOverride+xml"/>
  <Override PartName="/xl/drawings/drawing35.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36.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37.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38.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1.xml" ContentType="application/vnd.openxmlformats-officedocument.themeOverride+xml"/>
  <Override PartName="/xl/drawings/drawing39.xml" ContentType="application/vnd.openxmlformats-officedocument.drawing+xml"/>
  <Override PartName="/xl/charts/chart73.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0.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41.xml" ContentType="application/vnd.openxmlformats-officedocument.drawing+xml"/>
  <Override PartName="/xl/charts/chart76.xml" ContentType="application/vnd.openxmlformats-officedocument.drawingml.chart+xml"/>
  <Override PartName="/xl/drawings/drawing42.xml" ContentType="application/vnd.openxmlformats-officedocument.drawing+xml"/>
  <Override PartName="/xl/charts/chart77.xml" ContentType="application/vnd.openxmlformats-officedocument.drawingml.chart+xml"/>
  <Override PartName="/xl/drawings/drawing43.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2.xml" ContentType="application/vnd.openxmlformats-officedocument.themeOverride+xml"/>
  <Override PartName="/xl/drawings/drawing44.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3.xml" ContentType="application/vnd.openxmlformats-officedocument.themeOverride+xml"/>
  <Override PartName="/xl/drawings/drawing45.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drawings/drawing46.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drawings/drawing47.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4.xml" ContentType="application/vnd.openxmlformats-officedocument.themeOverride+xml"/>
  <Override PartName="/xl/drawings/drawing48.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5.xml" ContentType="application/vnd.openxmlformats-officedocument.themeOverride+xml"/>
  <Override PartName="/xl/drawings/drawing49.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6.xml" ContentType="application/vnd.openxmlformats-officedocument.themeOverride+xml"/>
  <Override PartName="/xl/drawings/drawing50.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7.xml" ContentType="application/vnd.openxmlformats-officedocument.themeOverride+xml"/>
  <Override PartName="/xl/drawings/drawing51.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8.xml" ContentType="application/vnd.openxmlformats-officedocument.themeOverride+xml"/>
  <Override PartName="/xl/drawings/drawing5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9.xml" ContentType="application/vnd.openxmlformats-officedocument.themeOverride+xml"/>
  <Override PartName="/xl/drawings/drawing53.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0.xml" ContentType="application/vnd.openxmlformats-officedocument.themeOverride+xml"/>
  <Override PartName="/xl/drawings/drawing54.xml" ContentType="application/vnd.openxmlformats-officedocument.drawing+xml"/>
  <Override PartName="/xl/charts/chart109.xml" ContentType="application/vnd.openxmlformats-officedocument.drawingml.chart+xml"/>
  <Override PartName="/xl/drawings/drawing55.xml" ContentType="application/vnd.openxmlformats-officedocument.drawing+xml"/>
  <Override PartName="/xl/charts/chart110.xml" ContentType="application/vnd.openxmlformats-officedocument.drawingml.chart+xml"/>
  <Override PartName="/xl/drawings/drawing56.xml" ContentType="application/vnd.openxmlformats-officedocument.drawing+xml"/>
  <Override PartName="/xl/charts/chart111.xml" ContentType="application/vnd.openxmlformats-officedocument.drawingml.chart+xml"/>
  <Override PartName="/xl/drawings/drawing57.xml" ContentType="application/vnd.openxmlformats-officedocument.drawing+xml"/>
  <Override PartName="/xl/charts/chart112.xml" ContentType="application/vnd.openxmlformats-officedocument.drawingml.chart+xml"/>
  <Override PartName="/xl/drawings/drawing58.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drawings/drawing59.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1.xml" ContentType="application/vnd.openxmlformats-officedocument.themeOverride+xml"/>
  <Override PartName="/xl/drawings/drawing60.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2.xml" ContentType="application/vnd.openxmlformats-officedocument.themeOverride+xml"/>
  <Override PartName="/xl/drawings/drawing61.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drawings/drawing62.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drawings/drawing63.xml" ContentType="application/vnd.openxmlformats-officedocument.drawing+xml"/>
  <Override PartName="/xl/drawings/drawing64.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3.xml" ContentType="application/vnd.openxmlformats-officedocument.themeOverride+xml"/>
  <Override PartName="/xl/drawings/drawing65.xml" ContentType="application/vnd.openxmlformats-officedocument.drawing+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4.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cmiyamoto\Desktop\"/>
    </mc:Choice>
  </mc:AlternateContent>
  <bookViews>
    <workbookView xWindow="0" yWindow="0" windowWidth="20490" windowHeight="6435" tabRatio="577"/>
  </bookViews>
  <sheets>
    <sheet name="5【Q2】" sheetId="16" r:id="rId1"/>
    <sheet name="8【Q10】" sheetId="19" r:id="rId2"/>
    <sheet name="10【Q12】" sheetId="21" r:id="rId3"/>
    <sheet name="12【Q14】" sheetId="23" r:id="rId4"/>
    <sheet name="Q15個人年収 グラフ" sheetId="91" r:id="rId5"/>
    <sheet name="Q15平均年収グラフ" sheetId="92" r:id="rId6"/>
    <sheet name="14【Q16】" sheetId="25" r:id="rId7"/>
    <sheet name="15【Q17】" sheetId="26" r:id="rId8"/>
    <sheet name="Q16、17" sheetId="87" r:id="rId9"/>
    <sheet name="16【Q18】" sheetId="27" r:id="rId10"/>
    <sheet name="17【Q19】" sheetId="28" r:id="rId11"/>
    <sheet name="18【Q20】" sheetId="29" r:id="rId12"/>
    <sheet name="19【Q21】" sheetId="30" r:id="rId13"/>
    <sheet name="20【Q22】" sheetId="31" r:id="rId14"/>
    <sheet name="28【Q22】" sheetId="89" r:id="rId15"/>
    <sheet name="Q21×Q22" sheetId="90" r:id="rId16"/>
    <sheet name="21【Q23S1】" sheetId="32" r:id="rId17"/>
    <sheet name="22【Q23S2】" sheetId="33" r:id="rId18"/>
    <sheet name="23【Q23S3】" sheetId="34" r:id="rId19"/>
    <sheet name="24【Q23S4】" sheetId="35" r:id="rId20"/>
    <sheet name="25【Q23S5】" sheetId="36" r:id="rId21"/>
    <sheet name="26【Q24】" sheetId="37" r:id="rId22"/>
    <sheet name="27【Q25】" sheetId="38" r:id="rId23"/>
    <sheet name="28【Q26S1】" sheetId="39" r:id="rId24"/>
    <sheet name="29【Q27】" sheetId="40" r:id="rId25"/>
    <sheet name="30【Q28】" sheetId="41" r:id="rId26"/>
    <sheet name="31【Q29】" sheetId="42" r:id="rId27"/>
    <sheet name="32【Q30】" sheetId="43" r:id="rId28"/>
    <sheet name="33【Q31】" sheetId="44" r:id="rId29"/>
    <sheet name="34【Q32】" sheetId="45" r:id="rId30"/>
    <sheet name="35【Q33】" sheetId="46" r:id="rId31"/>
    <sheet name="36【Q35】" sheetId="47" r:id="rId32"/>
    <sheet name="37【Q36】" sheetId="48" r:id="rId33"/>
    <sheet name="38【Q37S1】" sheetId="49" r:id="rId34"/>
    <sheet name="39【Q37S2】" sheetId="50" r:id="rId35"/>
    <sheet name="40【Q37S3】" sheetId="51" r:id="rId36"/>
    <sheet name="41【Q37S4】" sheetId="52" r:id="rId37"/>
    <sheet name="42【Q37S5】" sheetId="53" r:id="rId38"/>
    <sheet name="43【Q37S6】" sheetId="54" r:id="rId39"/>
    <sheet name="Q37　計" sheetId="88" r:id="rId40"/>
    <sheet name="44【Q38】" sheetId="55" r:id="rId41"/>
    <sheet name="45【Q39】" sheetId="56" r:id="rId42"/>
    <sheet name="46【Q40】" sheetId="57" r:id="rId43"/>
    <sheet name="47【Q41】" sheetId="58" r:id="rId44"/>
    <sheet name="48【Q42】" sheetId="59" r:id="rId45"/>
    <sheet name="49【Q43】" sheetId="60" r:id="rId46"/>
    <sheet name="50【Q44】" sheetId="61" r:id="rId47"/>
    <sheet name="51【Q45】" sheetId="62" r:id="rId48"/>
    <sheet name="52【Q46】 " sheetId="84" r:id="rId49"/>
    <sheet name="53【Q47】" sheetId="85" r:id="rId50"/>
    <sheet name="54【Q48】" sheetId="65" r:id="rId51"/>
    <sheet name="55【Q50S1】" sheetId="66" r:id="rId52"/>
    <sheet name="57【Q51】" sheetId="68" r:id="rId53"/>
    <sheet name="58【Q52】" sheetId="69" r:id="rId54"/>
    <sheet name="59【Q53】" sheetId="70" r:id="rId55"/>
    <sheet name="60【Q54】" sheetId="71" r:id="rId56"/>
    <sheet name="62【Q57】" sheetId="73" r:id="rId57"/>
    <sheet name="63【Q59】" sheetId="74" r:id="rId58"/>
    <sheet name="64【Q60】" sheetId="75" r:id="rId59"/>
    <sheet name="65【Q61】" sheetId="76" r:id="rId60"/>
    <sheet name="66【Q62】" sheetId="77" r:id="rId61"/>
    <sheet name="67【Q63】" sheetId="78" r:id="rId62"/>
    <sheet name="68【Q64】" sheetId="79" r:id="rId63"/>
    <sheet name="69【Q70S1】" sheetId="86" r:id="rId64"/>
    <sheet name="70【Q72】" sheetId="81" r:id="rId65"/>
    <sheet name="71【Q73】" sheetId="82" r:id="rId66"/>
  </sheets>
  <definedNames>
    <definedName name="Range_N">#REF!</definedName>
    <definedName name="Range_N_ページ設定">#REF!</definedName>
    <definedName name="Range_N書式">#REF!</definedName>
    <definedName name="Range_TypeCrossN_Body">#REF!</definedName>
    <definedName name="Range_TypeCrossN_Body_VP">#REF!</definedName>
    <definedName name="Range_TypeCrossN_BodyItem">#REF!</definedName>
    <definedName name="Range_TypeCrossN_BodyItem_V">#REF!</definedName>
    <definedName name="Range_TypeCrossN_Title">#REF!</definedName>
    <definedName name="Range_TypeCrossN_TitleItem">#REF!</definedName>
    <definedName name="Range_TypeCrossSA_Body">#REF!</definedName>
    <definedName name="Range_TypeCrossSA_Body_All">#REF!</definedName>
    <definedName name="Range_TypeCrossSA_Body_All_N_or_P">#REF!</definedName>
    <definedName name="Range_TypeCrossSA_Body_N_or_P_VP">#REF!</definedName>
    <definedName name="Range_TypeCrossSA_Body_VP">#REF!</definedName>
    <definedName name="Range_TypeCrossSA_BodyItem">#REF!</definedName>
    <definedName name="Range_TypeCrossSA_BodyItemWT_N_or_P_VP">#REF!</definedName>
    <definedName name="Range_TypeCrossSA_BodyItemWT_VP">#REF!</definedName>
    <definedName name="Range_TypeCrossSA_BodyWT">#REF!</definedName>
    <definedName name="Range_TypeCrossSA_BodyWT_N_or_P_VP">#REF!</definedName>
    <definedName name="Range_TypeCrossSA_BodyWT_VP">#REF!</definedName>
    <definedName name="Range_TypeCrossSA_Title">#REF!</definedName>
    <definedName name="Range_TypeCrossSA_TitleItem">#REF!</definedName>
    <definedName name="Range_TypeCrossSA_TitleWT">#REF!</definedName>
    <definedName name="Range_TypeSA_Body_N_or_P">#REF!</definedName>
    <definedName name="Range_凡例">#REF!</definedName>
    <definedName name="Range_凡例_ページ設定">#REF!</definedName>
    <definedName name="研修×モチベ">#REF!</definedName>
  </definedNames>
  <calcPr calcId="162913"/>
  <fileRecoveryPr autoRecover="0"/>
</workbook>
</file>

<file path=xl/calcChain.xml><?xml version="1.0" encoding="utf-8"?>
<calcChain xmlns="http://schemas.openxmlformats.org/spreadsheetml/2006/main">
  <c r="L14" i="91" l="1"/>
  <c r="J14" i="91"/>
  <c r="H14" i="91"/>
  <c r="F14" i="91"/>
  <c r="L13" i="91"/>
  <c r="J13" i="91"/>
  <c r="H13" i="91"/>
  <c r="F13" i="91"/>
  <c r="L12" i="91"/>
  <c r="J12" i="91"/>
  <c r="H12" i="91"/>
  <c r="F12" i="91"/>
  <c r="L11" i="91"/>
  <c r="J11" i="91"/>
  <c r="H11" i="91"/>
  <c r="F11" i="91"/>
  <c r="O31" i="89" l="1"/>
  <c r="M31" i="89"/>
  <c r="L31" i="89"/>
  <c r="K31" i="89"/>
  <c r="J31" i="89"/>
  <c r="I31" i="89"/>
  <c r="H31" i="89"/>
  <c r="G31" i="89"/>
  <c r="F31" i="89"/>
  <c r="E31" i="89"/>
  <c r="E41" i="27" l="1"/>
  <c r="D41" i="27"/>
  <c r="E40" i="27"/>
  <c r="D40" i="27"/>
  <c r="C41" i="27"/>
  <c r="C40" i="27"/>
  <c r="G36" i="82"/>
  <c r="F36" i="82"/>
  <c r="E36" i="82"/>
  <c r="D36" i="82"/>
  <c r="H36" i="82" s="1"/>
  <c r="C36" i="82"/>
  <c r="G35" i="82"/>
  <c r="F35" i="82"/>
  <c r="E35" i="82"/>
  <c r="D35" i="82"/>
  <c r="H35" i="82" s="1"/>
  <c r="C35" i="82"/>
  <c r="G34" i="82"/>
  <c r="F34" i="82"/>
  <c r="E34" i="82"/>
  <c r="D34" i="82"/>
  <c r="G36" i="81"/>
  <c r="F36" i="81"/>
  <c r="E36" i="81"/>
  <c r="D36" i="81"/>
  <c r="H36" i="81" s="1"/>
  <c r="C36" i="81"/>
  <c r="H35" i="81"/>
  <c r="G35" i="81"/>
  <c r="F35" i="81"/>
  <c r="E35" i="81"/>
  <c r="D35" i="81"/>
  <c r="C35" i="81"/>
  <c r="G34" i="81"/>
  <c r="F34" i="81"/>
  <c r="E34" i="81"/>
  <c r="D34" i="81"/>
  <c r="G36" i="77"/>
  <c r="F36" i="77"/>
  <c r="E36" i="77"/>
  <c r="D36" i="77"/>
  <c r="H36" i="77" s="1"/>
  <c r="C36" i="77"/>
  <c r="G35" i="77"/>
  <c r="F35" i="77"/>
  <c r="E35" i="77"/>
  <c r="D35" i="77"/>
  <c r="H35" i="77" s="1"/>
  <c r="C35" i="77"/>
  <c r="G34" i="77"/>
  <c r="F34" i="77"/>
  <c r="E34" i="77"/>
  <c r="D34" i="77"/>
  <c r="H36" i="76"/>
  <c r="G36" i="76"/>
  <c r="F36" i="76"/>
  <c r="E36" i="76"/>
  <c r="D36" i="76"/>
  <c r="C36" i="76"/>
  <c r="G35" i="76"/>
  <c r="F35" i="76"/>
  <c r="E35" i="76"/>
  <c r="D35" i="76"/>
  <c r="H35" i="76" s="1"/>
  <c r="C35" i="76"/>
  <c r="G34" i="76"/>
  <c r="F34" i="76"/>
  <c r="E34" i="76"/>
  <c r="D34" i="76"/>
  <c r="G36" i="59"/>
  <c r="F36" i="59"/>
  <c r="E36" i="59"/>
  <c r="D36" i="59"/>
  <c r="H36" i="59" s="1"/>
  <c r="C36" i="59"/>
  <c r="G35" i="59"/>
  <c r="F35" i="59"/>
  <c r="E35" i="59"/>
  <c r="D35" i="59"/>
  <c r="H35" i="59" s="1"/>
  <c r="C35" i="59"/>
  <c r="G34" i="59"/>
  <c r="F34" i="59"/>
  <c r="E34" i="59"/>
  <c r="D34" i="59"/>
  <c r="G36" i="58"/>
  <c r="F36" i="58"/>
  <c r="E36" i="58"/>
  <c r="D36" i="58"/>
  <c r="H36" i="58" s="1"/>
  <c r="C36" i="58"/>
  <c r="G35" i="58"/>
  <c r="F35" i="58"/>
  <c r="E35" i="58"/>
  <c r="D35" i="58"/>
  <c r="H35" i="58" s="1"/>
  <c r="C35" i="58"/>
  <c r="G34" i="58"/>
  <c r="F34" i="58"/>
  <c r="E34" i="58"/>
  <c r="D34" i="58"/>
  <c r="H36" i="66"/>
  <c r="G36" i="66"/>
  <c r="F36" i="66"/>
  <c r="E36" i="66"/>
  <c r="D36" i="66"/>
  <c r="C36" i="66"/>
  <c r="H35" i="66"/>
  <c r="G35" i="66"/>
  <c r="F35" i="66"/>
  <c r="E35" i="66"/>
  <c r="D35" i="66"/>
  <c r="C35" i="66"/>
  <c r="G35" i="65"/>
  <c r="H35" i="65"/>
  <c r="G36" i="65"/>
  <c r="H36" i="65"/>
  <c r="F36" i="65"/>
  <c r="E36" i="65"/>
  <c r="D36" i="65"/>
  <c r="C36" i="65"/>
  <c r="F35" i="65"/>
  <c r="E35" i="65"/>
  <c r="D35" i="65"/>
  <c r="C35" i="65"/>
  <c r="H36" i="45"/>
  <c r="G36" i="45"/>
  <c r="F36" i="45"/>
  <c r="E36" i="45"/>
  <c r="D36" i="45"/>
  <c r="I36" i="45" s="1"/>
  <c r="C36" i="45"/>
  <c r="I35" i="45"/>
  <c r="H35" i="45"/>
  <c r="G35" i="45"/>
  <c r="F35" i="45"/>
  <c r="E35" i="45"/>
  <c r="D35" i="45"/>
  <c r="C35" i="45"/>
  <c r="H34" i="45"/>
  <c r="G34" i="45"/>
  <c r="F34" i="45"/>
  <c r="E34" i="45"/>
  <c r="D34" i="45"/>
  <c r="H36" i="43"/>
  <c r="G36" i="43"/>
  <c r="F36" i="43"/>
  <c r="E36" i="43"/>
  <c r="D36" i="43"/>
  <c r="I36" i="43" s="1"/>
  <c r="C36" i="43"/>
  <c r="H35" i="43"/>
  <c r="G35" i="43"/>
  <c r="F35" i="43"/>
  <c r="E35" i="43"/>
  <c r="I35" i="43" s="1"/>
  <c r="D35" i="43"/>
  <c r="C35" i="43"/>
  <c r="H34" i="43"/>
  <c r="G34" i="43"/>
  <c r="F34" i="43"/>
  <c r="E34" i="43"/>
  <c r="D34" i="43"/>
  <c r="H36" i="42"/>
  <c r="G36" i="42"/>
  <c r="F36" i="42"/>
  <c r="E36" i="42"/>
  <c r="D36" i="42"/>
  <c r="I36" i="42" s="1"/>
  <c r="C36" i="42"/>
  <c r="I35" i="42"/>
  <c r="H35" i="42"/>
  <c r="G35" i="42"/>
  <c r="F35" i="42"/>
  <c r="E35" i="42"/>
  <c r="D35" i="42"/>
  <c r="C35" i="42"/>
  <c r="H34" i="42"/>
  <c r="G34" i="42"/>
  <c r="F34" i="42"/>
  <c r="E34" i="42"/>
  <c r="D34" i="42"/>
  <c r="E36" i="28" l="1"/>
  <c r="F36" i="28"/>
  <c r="G36" i="28"/>
  <c r="H36" i="28"/>
  <c r="I36" i="28" s="1"/>
  <c r="D36" i="28"/>
  <c r="E35" i="28"/>
  <c r="F35" i="28"/>
  <c r="G35" i="28"/>
  <c r="H35" i="28"/>
  <c r="I35" i="28" s="1"/>
  <c r="D35" i="28"/>
  <c r="E34" i="28"/>
  <c r="F34" i="28"/>
  <c r="G34" i="28"/>
  <c r="H34" i="28"/>
  <c r="D34" i="28"/>
  <c r="C36" i="28"/>
  <c r="C35" i="28"/>
  <c r="F41" i="27"/>
  <c r="F40" i="27"/>
  <c r="E39" i="27"/>
  <c r="F39" i="27"/>
  <c r="G39" i="27"/>
  <c r="H39" i="27"/>
  <c r="D39" i="27"/>
  <c r="H41" i="27"/>
  <c r="G41" i="27"/>
  <c r="I41" i="27"/>
  <c r="H40" i="27"/>
  <c r="G40" i="27"/>
  <c r="I40" i="27"/>
  <c r="P33" i="87"/>
  <c r="O33" i="87"/>
  <c r="N33" i="87"/>
  <c r="M33" i="87"/>
  <c r="L33" i="87"/>
  <c r="K33" i="87"/>
  <c r="J33" i="87"/>
  <c r="I33" i="87"/>
  <c r="H33" i="87"/>
  <c r="G33" i="87"/>
  <c r="F33" i="87"/>
  <c r="E33" i="87"/>
  <c r="D33" i="87"/>
  <c r="H37" i="37" l="1"/>
  <c r="G37" i="37"/>
  <c r="F37" i="37"/>
  <c r="E37" i="37"/>
  <c r="D37" i="37"/>
  <c r="I37" i="37" s="1"/>
  <c r="C37" i="37"/>
  <c r="H36" i="37"/>
  <c r="G36" i="37"/>
  <c r="F36" i="37"/>
  <c r="E36" i="37"/>
  <c r="D36" i="37"/>
  <c r="I36" i="37" s="1"/>
  <c r="C36" i="37"/>
  <c r="H35" i="37"/>
  <c r="G35" i="37"/>
  <c r="F35" i="37"/>
  <c r="E35" i="37"/>
  <c r="D35" i="37"/>
  <c r="G33" i="61" l="1"/>
  <c r="H33" i="61"/>
  <c r="F33" i="61"/>
  <c r="G33" i="81" l="1"/>
  <c r="H33" i="81"/>
  <c r="I33" i="81"/>
  <c r="F33" i="81"/>
  <c r="J32" i="79"/>
  <c r="J31" i="79"/>
  <c r="H33" i="78"/>
  <c r="G33" i="78"/>
  <c r="F33" i="78"/>
  <c r="H33" i="77"/>
  <c r="G33" i="77"/>
  <c r="F33" i="77"/>
  <c r="G33" i="76"/>
  <c r="H33" i="76"/>
  <c r="F33" i="76"/>
  <c r="E37" i="73"/>
  <c r="F37" i="73"/>
  <c r="G37" i="73"/>
  <c r="H37" i="73"/>
  <c r="I37" i="73"/>
  <c r="J37" i="73"/>
  <c r="K37" i="73"/>
  <c r="L37" i="73"/>
  <c r="M37" i="73"/>
  <c r="D37" i="73"/>
  <c r="J32" i="59"/>
  <c r="J31" i="59"/>
  <c r="J32" i="58"/>
  <c r="J31" i="58"/>
  <c r="S33" i="57"/>
  <c r="R33" i="57"/>
  <c r="Q33" i="57"/>
  <c r="P33" i="57"/>
  <c r="O33" i="57"/>
  <c r="N33" i="57"/>
  <c r="M33" i="57"/>
  <c r="L33" i="57"/>
  <c r="K33" i="57"/>
  <c r="J33" i="57"/>
  <c r="I33" i="57"/>
  <c r="H33" i="57"/>
  <c r="G33" i="57"/>
  <c r="F33" i="57"/>
  <c r="G33" i="56"/>
  <c r="H33" i="56"/>
  <c r="I33" i="56"/>
  <c r="J33" i="56"/>
  <c r="K33" i="56"/>
  <c r="L33" i="56"/>
  <c r="M33" i="56"/>
  <c r="N33" i="56"/>
  <c r="O33" i="56"/>
  <c r="P33" i="56"/>
  <c r="Q33" i="56"/>
  <c r="R33" i="56"/>
  <c r="S33" i="56"/>
  <c r="F33" i="56"/>
  <c r="J33" i="55"/>
  <c r="J32" i="55"/>
  <c r="J31" i="55"/>
  <c r="M34" i="71"/>
  <c r="L34" i="71"/>
  <c r="K34" i="71"/>
  <c r="J34" i="71"/>
  <c r="I34" i="71"/>
  <c r="H34" i="71"/>
  <c r="G34" i="71"/>
  <c r="F34" i="71"/>
  <c r="K32" i="65"/>
  <c r="K31" i="65"/>
  <c r="J32" i="46"/>
  <c r="J31" i="46"/>
  <c r="J32" i="45"/>
  <c r="J31" i="45"/>
  <c r="J32" i="44"/>
  <c r="J31" i="44"/>
  <c r="J32" i="43"/>
  <c r="J31" i="43"/>
  <c r="J32" i="42"/>
  <c r="J31" i="42"/>
  <c r="K32" i="41"/>
  <c r="K31" i="41"/>
  <c r="J32" i="54"/>
  <c r="J33" i="54" s="1"/>
  <c r="J31" i="54"/>
  <c r="J32" i="53"/>
  <c r="J33" i="53" s="1"/>
  <c r="J31" i="53"/>
  <c r="J32" i="52"/>
  <c r="J33" i="52" s="1"/>
  <c r="J31" i="52"/>
  <c r="J32" i="49"/>
  <c r="J31" i="49"/>
  <c r="F33" i="40"/>
  <c r="J32" i="38"/>
  <c r="J31" i="38"/>
  <c r="J32" i="37"/>
  <c r="J31" i="37"/>
  <c r="O33" i="36"/>
  <c r="N33" i="36"/>
  <c r="M33" i="36"/>
  <c r="L33" i="36"/>
  <c r="K33" i="36"/>
  <c r="J33" i="36"/>
  <c r="I33" i="36"/>
  <c r="H33" i="36"/>
  <c r="G33" i="36"/>
  <c r="F33" i="36"/>
  <c r="O33" i="35"/>
  <c r="N33" i="35"/>
  <c r="M33" i="35"/>
  <c r="L33" i="35"/>
  <c r="K33" i="35"/>
  <c r="J33" i="35"/>
  <c r="I33" i="35"/>
  <c r="H33" i="35"/>
  <c r="G33" i="35"/>
  <c r="F33" i="35"/>
  <c r="O33" i="34"/>
  <c r="N33" i="34"/>
  <c r="M33" i="34"/>
  <c r="L33" i="34"/>
  <c r="K33" i="34"/>
  <c r="J33" i="34"/>
  <c r="I33" i="34"/>
  <c r="H33" i="34"/>
  <c r="G33" i="34"/>
  <c r="F33" i="34"/>
  <c r="O33" i="33"/>
  <c r="N33" i="33"/>
  <c r="M33" i="33"/>
  <c r="L33" i="33"/>
  <c r="K33" i="33"/>
  <c r="J33" i="33"/>
  <c r="I33" i="33"/>
  <c r="H33" i="33"/>
  <c r="G33" i="33"/>
  <c r="F33" i="33"/>
  <c r="G33" i="32"/>
  <c r="H33" i="32"/>
  <c r="I33" i="32"/>
  <c r="J33" i="32"/>
  <c r="K33" i="32"/>
  <c r="L33" i="32"/>
  <c r="M33" i="32"/>
  <c r="N33" i="32"/>
  <c r="O33" i="32"/>
  <c r="F33" i="32"/>
  <c r="N37" i="31"/>
  <c r="M37" i="31"/>
  <c r="L37" i="31"/>
  <c r="K37" i="31"/>
  <c r="J37" i="31"/>
  <c r="I37" i="31"/>
  <c r="H37" i="31"/>
  <c r="G37" i="31"/>
  <c r="F37" i="31"/>
  <c r="E37" i="31"/>
  <c r="D37" i="31"/>
  <c r="G33" i="30"/>
  <c r="H33" i="30"/>
  <c r="I33" i="30"/>
  <c r="J33" i="30"/>
  <c r="K33" i="30"/>
  <c r="L33" i="30"/>
  <c r="M33" i="30"/>
  <c r="N33" i="30"/>
  <c r="O33" i="30"/>
  <c r="P33" i="30"/>
  <c r="F33" i="30"/>
  <c r="F37" i="27"/>
  <c r="G36" i="27"/>
  <c r="G37" i="27" s="1"/>
  <c r="F36" i="27"/>
  <c r="G35" i="27"/>
  <c r="F35" i="27"/>
  <c r="H34" i="27"/>
  <c r="G34" i="27"/>
  <c r="F34" i="27"/>
  <c r="H33" i="27"/>
  <c r="G33" i="27"/>
  <c r="F33" i="27"/>
  <c r="R33" i="26"/>
  <c r="Q33" i="26"/>
  <c r="P33" i="26"/>
  <c r="O33" i="26"/>
  <c r="N33" i="26"/>
  <c r="M33" i="26"/>
  <c r="L33" i="26"/>
  <c r="K33" i="26"/>
  <c r="J33" i="26"/>
  <c r="I33" i="26"/>
  <c r="H33" i="26"/>
  <c r="G33" i="26"/>
  <c r="F33" i="26"/>
  <c r="G33" i="25"/>
  <c r="H33" i="25"/>
  <c r="I33" i="25"/>
  <c r="J33" i="25"/>
  <c r="K33" i="25"/>
  <c r="L33" i="25"/>
  <c r="M33" i="25"/>
  <c r="N33" i="25"/>
  <c r="O33" i="25"/>
  <c r="P33" i="25"/>
  <c r="Q33" i="25"/>
  <c r="R33" i="25"/>
  <c r="F33" i="25"/>
  <c r="I32" i="77" l="1"/>
  <c r="I31" i="77"/>
  <c r="G34" i="70" l="1"/>
  <c r="H34" i="70"/>
  <c r="I34" i="70"/>
  <c r="J34" i="70"/>
  <c r="K34" i="70"/>
  <c r="L34" i="70"/>
  <c r="M34" i="70"/>
  <c r="F34" i="70"/>
  <c r="E34" i="69"/>
  <c r="F34" i="69"/>
  <c r="G34" i="69"/>
  <c r="D34" i="69"/>
  <c r="G36" i="69"/>
  <c r="F36" i="69"/>
  <c r="E36" i="69"/>
  <c r="D36" i="69"/>
  <c r="H36" i="69" s="1"/>
  <c r="C36" i="69"/>
  <c r="G35" i="69"/>
  <c r="F35" i="69"/>
  <c r="E35" i="69"/>
  <c r="D35" i="69"/>
  <c r="H35" i="69" s="1"/>
  <c r="C35" i="69"/>
  <c r="J32" i="69"/>
  <c r="J31" i="69"/>
  <c r="J33" i="66"/>
  <c r="J32" i="66"/>
  <c r="J31" i="66"/>
  <c r="G36" i="54"/>
  <c r="F36" i="54"/>
  <c r="E36" i="54"/>
  <c r="D36" i="54"/>
  <c r="H36" i="54" s="1"/>
  <c r="C36" i="54"/>
  <c r="G35" i="54"/>
  <c r="F35" i="54"/>
  <c r="E35" i="54"/>
  <c r="D35" i="54"/>
  <c r="H35" i="54" s="1"/>
  <c r="C35" i="54"/>
  <c r="G34" i="54"/>
  <c r="F34" i="54"/>
  <c r="E34" i="54"/>
  <c r="D34" i="54"/>
  <c r="J33" i="51"/>
  <c r="J32" i="51"/>
  <c r="J31" i="51"/>
  <c r="G36" i="50" l="1"/>
  <c r="F36" i="50"/>
  <c r="E36" i="50"/>
  <c r="D36" i="50"/>
  <c r="H36" i="50" s="1"/>
  <c r="C36" i="50"/>
  <c r="G35" i="50"/>
  <c r="F35" i="50"/>
  <c r="E35" i="50"/>
  <c r="D35" i="50"/>
  <c r="H35" i="50" s="1"/>
  <c r="C35" i="50"/>
  <c r="G34" i="50"/>
  <c r="F34" i="50"/>
  <c r="E34" i="50"/>
  <c r="D34" i="50"/>
  <c r="J32" i="50"/>
  <c r="J31" i="50"/>
  <c r="G36" i="46"/>
  <c r="F36" i="46"/>
  <c r="E36" i="46"/>
  <c r="D36" i="46"/>
  <c r="H36" i="46" s="1"/>
  <c r="C36" i="46"/>
  <c r="G35" i="46"/>
  <c r="F35" i="46"/>
  <c r="E35" i="46"/>
  <c r="D35" i="46"/>
  <c r="H35" i="46" s="1"/>
  <c r="C35" i="46"/>
  <c r="G34" i="46"/>
  <c r="F34" i="46"/>
  <c r="E34" i="46"/>
  <c r="D34" i="46"/>
  <c r="E35" i="29"/>
  <c r="F35" i="29"/>
  <c r="G35" i="29"/>
  <c r="H35" i="29"/>
  <c r="D35" i="29"/>
  <c r="E37" i="29"/>
  <c r="F37" i="29"/>
  <c r="G37" i="29"/>
  <c r="H37" i="29"/>
  <c r="D37" i="29"/>
  <c r="E36" i="29"/>
  <c r="F36" i="29"/>
  <c r="G36" i="29"/>
  <c r="H36" i="29"/>
  <c r="I36" i="29" s="1"/>
  <c r="D36" i="29"/>
  <c r="C37" i="29"/>
  <c r="C36" i="29"/>
  <c r="J32" i="28"/>
  <c r="J31" i="28"/>
  <c r="H36" i="19"/>
  <c r="G36" i="19"/>
  <c r="F36" i="19"/>
  <c r="E36" i="19"/>
  <c r="D36" i="19"/>
  <c r="I36" i="19" s="1"/>
  <c r="C36" i="19"/>
  <c r="H35" i="19"/>
  <c r="G35" i="19"/>
  <c r="F35" i="19"/>
  <c r="E35" i="19"/>
  <c r="I35" i="19" s="1"/>
  <c r="D35" i="19"/>
  <c r="C35" i="19"/>
  <c r="H34" i="19"/>
  <c r="G34" i="19"/>
  <c r="F34" i="19"/>
  <c r="E34" i="19"/>
  <c r="D34" i="19"/>
  <c r="I37" i="29" l="1"/>
  <c r="C36" i="73"/>
  <c r="C35" i="73"/>
  <c r="C36" i="68"/>
  <c r="C35" i="68"/>
  <c r="F35" i="85"/>
  <c r="E35" i="85"/>
  <c r="D35" i="85"/>
  <c r="G35" i="85" s="1"/>
  <c r="C35" i="85"/>
  <c r="F34" i="85"/>
  <c r="E34" i="85"/>
  <c r="D34" i="85"/>
  <c r="G34" i="85" s="1"/>
  <c r="C34" i="85"/>
  <c r="F33" i="85"/>
  <c r="E33" i="85"/>
  <c r="D33" i="85"/>
  <c r="G33" i="84"/>
  <c r="G34" i="84"/>
  <c r="G35" i="84"/>
  <c r="H35" i="84"/>
  <c r="H34" i="84"/>
  <c r="E33" i="84"/>
  <c r="F33" i="84"/>
  <c r="D33" i="84"/>
  <c r="D34" i="84"/>
  <c r="C34" i="84"/>
  <c r="F35" i="84"/>
  <c r="E35" i="84"/>
  <c r="D35" i="84"/>
  <c r="C35" i="84"/>
  <c r="F34" i="84"/>
  <c r="E34" i="84"/>
  <c r="E35" i="62"/>
  <c r="F35" i="62"/>
  <c r="E36" i="62"/>
  <c r="F36" i="62"/>
  <c r="D36" i="62"/>
  <c r="D35" i="62"/>
  <c r="E34" i="62"/>
  <c r="F34" i="62"/>
  <c r="C36" i="62"/>
  <c r="C35" i="62"/>
  <c r="D34" i="62"/>
  <c r="G36" i="62"/>
  <c r="C35" i="44"/>
  <c r="C36" i="44"/>
  <c r="C36" i="41"/>
  <c r="C35" i="41"/>
  <c r="G35" i="62" l="1"/>
  <c r="O31" i="85"/>
  <c r="O30" i="85"/>
  <c r="P31" i="84"/>
  <c r="P30" i="84"/>
  <c r="E34" i="73" l="1"/>
  <c r="F34" i="73"/>
  <c r="G34" i="73"/>
  <c r="H34" i="73"/>
  <c r="I34" i="73"/>
  <c r="J34" i="73"/>
  <c r="K34" i="73"/>
  <c r="L34" i="73"/>
  <c r="M34" i="73"/>
  <c r="E35" i="73"/>
  <c r="F35" i="73"/>
  <c r="G35" i="73"/>
  <c r="H35" i="73"/>
  <c r="I35" i="73"/>
  <c r="J35" i="73"/>
  <c r="K35" i="73"/>
  <c r="L35" i="73"/>
  <c r="M35" i="73"/>
  <c r="E36" i="73"/>
  <c r="F36" i="73"/>
  <c r="G36" i="73"/>
  <c r="H36" i="73"/>
  <c r="I36" i="73"/>
  <c r="J36" i="73"/>
  <c r="K36" i="73"/>
  <c r="L36" i="73"/>
  <c r="M36" i="73"/>
  <c r="D36" i="73"/>
  <c r="D35" i="73"/>
  <c r="D34" i="73"/>
  <c r="C36" i="47" l="1"/>
  <c r="C35" i="47"/>
  <c r="C36" i="31"/>
  <c r="C35" i="31"/>
  <c r="I36" i="68" l="1"/>
  <c r="I35" i="68"/>
  <c r="E34" i="68"/>
  <c r="F34" i="68"/>
  <c r="G34" i="68"/>
  <c r="H34" i="68"/>
  <c r="E35" i="68"/>
  <c r="F35" i="68"/>
  <c r="G35" i="68"/>
  <c r="H35" i="68"/>
  <c r="E36" i="68"/>
  <c r="F36" i="68"/>
  <c r="G36" i="68"/>
  <c r="H36" i="68"/>
  <c r="D36" i="68"/>
  <c r="D35" i="68"/>
  <c r="D34" i="68"/>
  <c r="H36" i="44"/>
  <c r="H35" i="44"/>
  <c r="E34" i="44"/>
  <c r="F34" i="44"/>
  <c r="G34" i="44"/>
  <c r="E35" i="44"/>
  <c r="F35" i="44"/>
  <c r="G35" i="44"/>
  <c r="E36" i="44"/>
  <c r="F36" i="44"/>
  <c r="G36" i="44"/>
  <c r="D36" i="44"/>
  <c r="D35" i="44"/>
  <c r="D34" i="44"/>
  <c r="I36" i="41"/>
  <c r="I35" i="41"/>
  <c r="E34" i="41"/>
  <c r="F34" i="41"/>
  <c r="G34" i="41"/>
  <c r="H34" i="41"/>
  <c r="E35" i="41"/>
  <c r="F35" i="41"/>
  <c r="G35" i="41"/>
  <c r="H35" i="41"/>
  <c r="E36" i="41"/>
  <c r="F36" i="41"/>
  <c r="G36" i="41"/>
  <c r="H36" i="41"/>
  <c r="D36" i="41"/>
  <c r="D35" i="41"/>
  <c r="D34" i="41"/>
  <c r="E34" i="47"/>
  <c r="F34" i="47"/>
  <c r="G34" i="47"/>
  <c r="H34" i="47"/>
  <c r="I34" i="47"/>
  <c r="J34" i="47"/>
  <c r="K34" i="47"/>
  <c r="L34" i="47"/>
  <c r="E35" i="47"/>
  <c r="F35" i="47"/>
  <c r="G35" i="47"/>
  <c r="H35" i="47"/>
  <c r="I35" i="47"/>
  <c r="J35" i="47"/>
  <c r="K35" i="47"/>
  <c r="L35" i="47"/>
  <c r="E36" i="47"/>
  <c r="F36" i="47"/>
  <c r="G36" i="47"/>
  <c r="H36" i="47"/>
  <c r="I36" i="47"/>
  <c r="J36" i="47"/>
  <c r="K36" i="47"/>
  <c r="L36" i="47"/>
  <c r="D36" i="47"/>
  <c r="D35" i="47"/>
  <c r="D34" i="47"/>
  <c r="E34" i="31"/>
  <c r="F34" i="31"/>
  <c r="G34" i="31"/>
  <c r="H34" i="31"/>
  <c r="I34" i="31"/>
  <c r="J34" i="31"/>
  <c r="K34" i="31"/>
  <c r="L34" i="31"/>
  <c r="M34" i="31"/>
  <c r="N34" i="31"/>
  <c r="E35" i="31"/>
  <c r="F35" i="31"/>
  <c r="G35" i="31"/>
  <c r="H35" i="31"/>
  <c r="I35" i="31"/>
  <c r="J35" i="31"/>
  <c r="K35" i="31"/>
  <c r="L35" i="31"/>
  <c r="M35" i="31"/>
  <c r="N35" i="31"/>
  <c r="E36" i="31"/>
  <c r="F36" i="31"/>
  <c r="G36" i="31"/>
  <c r="H36" i="31"/>
  <c r="I36" i="31"/>
  <c r="J36" i="31"/>
  <c r="K36" i="31"/>
  <c r="L36" i="31"/>
  <c r="M36" i="31"/>
  <c r="N36" i="31"/>
  <c r="D36" i="31"/>
  <c r="D35" i="31"/>
  <c r="D34" i="31"/>
  <c r="O30" i="82" l="1"/>
  <c r="O31" i="82"/>
  <c r="O32" i="82"/>
  <c r="P30" i="81"/>
  <c r="P31" i="81"/>
  <c r="P32" i="81"/>
  <c r="P30" i="79"/>
  <c r="P31" i="79"/>
  <c r="P32" i="79"/>
  <c r="O30" i="78"/>
  <c r="O31" i="78"/>
  <c r="O32" i="78"/>
  <c r="O30" i="77"/>
  <c r="O31" i="77"/>
  <c r="O32" i="77"/>
  <c r="O30" i="76"/>
  <c r="O31" i="76"/>
  <c r="O32" i="76"/>
  <c r="P30" i="75"/>
  <c r="P31" i="75"/>
  <c r="P32" i="75"/>
  <c r="P30" i="69"/>
  <c r="P31" i="69"/>
  <c r="P32" i="69"/>
  <c r="Q30" i="68"/>
  <c r="Q31" i="68"/>
  <c r="Q32" i="68"/>
  <c r="P30" i="66"/>
  <c r="P31" i="66"/>
  <c r="P32" i="66"/>
  <c r="Q30" i="65"/>
  <c r="Q31" i="65"/>
  <c r="Q32" i="65"/>
  <c r="O30" i="62"/>
  <c r="O31" i="62"/>
  <c r="O32" i="62"/>
  <c r="O30" i="61"/>
  <c r="O31" i="61"/>
  <c r="O32" i="61"/>
  <c r="P30" i="60"/>
  <c r="P31" i="60"/>
  <c r="P32" i="60"/>
  <c r="P30" i="59"/>
  <c r="P31" i="59"/>
  <c r="P32" i="59"/>
  <c r="P30" i="58"/>
  <c r="P31" i="58"/>
  <c r="P32" i="58"/>
  <c r="P30" i="55"/>
  <c r="P31" i="55"/>
  <c r="P32" i="55"/>
  <c r="P30" i="54"/>
  <c r="P31" i="54"/>
  <c r="P32" i="54"/>
  <c r="P30" i="53"/>
  <c r="P31" i="53"/>
  <c r="P32" i="53"/>
  <c r="P30" i="52"/>
  <c r="P31" i="52"/>
  <c r="P32" i="52"/>
  <c r="P30" i="51"/>
  <c r="P31" i="51"/>
  <c r="P32" i="51"/>
  <c r="P30" i="50"/>
  <c r="P31" i="50"/>
  <c r="P32" i="50"/>
  <c r="P30" i="49"/>
  <c r="P31" i="49"/>
  <c r="P32" i="49"/>
  <c r="P30" i="46"/>
  <c r="P31" i="46"/>
  <c r="P32" i="46"/>
  <c r="P30" i="45"/>
  <c r="P31" i="45"/>
  <c r="P32" i="45"/>
  <c r="P30" i="44"/>
  <c r="P31" i="44"/>
  <c r="P32" i="44"/>
  <c r="P30" i="43"/>
  <c r="P31" i="43"/>
  <c r="P32" i="43"/>
  <c r="P30" i="42"/>
  <c r="P31" i="42"/>
  <c r="P32" i="42"/>
  <c r="Q30" i="41"/>
  <c r="Q31" i="41"/>
  <c r="Q32" i="41"/>
  <c r="O30" i="40"/>
  <c r="O31" i="40"/>
  <c r="O32" i="40"/>
  <c r="P30" i="38"/>
  <c r="P31" i="38"/>
  <c r="P32" i="38"/>
  <c r="P30" i="37"/>
  <c r="P31" i="37"/>
  <c r="P32" i="37"/>
  <c r="P30" i="28"/>
  <c r="P31" i="28"/>
  <c r="P32" i="28"/>
  <c r="O30" i="27"/>
  <c r="O31" i="27"/>
  <c r="O32" i="27"/>
  <c r="N30" i="23"/>
  <c r="N31" i="23"/>
  <c r="N32" i="23"/>
  <c r="N30" i="21"/>
  <c r="N31" i="21"/>
  <c r="N32" i="21"/>
  <c r="N30" i="19"/>
  <c r="N31" i="19"/>
  <c r="N32" i="19"/>
  <c r="Q30" i="16"/>
  <c r="Q31" i="16"/>
  <c r="Q32" i="16"/>
</calcChain>
</file>

<file path=xl/sharedStrings.xml><?xml version="1.0" encoding="utf-8"?>
<sst xmlns="http://schemas.openxmlformats.org/spreadsheetml/2006/main" count="1167" uniqueCount="321">
  <si>
    <t>n=</t>
  </si>
  <si>
    <t>(%)</t>
    <phoneticPr fontId="4"/>
  </si>
  <si>
    <t>全体</t>
  </si>
  <si>
    <t>性別</t>
  </si>
  <si>
    <t>男性</t>
  </si>
  <si>
    <t>女性</t>
  </si>
  <si>
    <t>その他</t>
  </si>
  <si>
    <t>新卒入社した</t>
  </si>
  <si>
    <t>中途入社した</t>
  </si>
  <si>
    <t>親会社・関連会社から出向して、転籍になった</t>
  </si>
  <si>
    <t>親会社・関連会社から現在、出向中である</t>
  </si>
  <si>
    <t>ない</t>
  </si>
  <si>
    <t>わからない</t>
  </si>
  <si>
    <t>ある</t>
  </si>
  <si>
    <t>いる</t>
  </si>
  <si>
    <t>いない</t>
  </si>
  <si>
    <t>いる【　　　】人</t>
  </si>
  <si>
    <t>違う部門への異動</t>
  </si>
  <si>
    <t>全社に関わるような仕事（経営企画、人事、経理等）</t>
  </si>
  <si>
    <t>出向、転籍</t>
  </si>
  <si>
    <t>組合幹部</t>
  </si>
  <si>
    <t>転居を伴う国内転勤</t>
  </si>
  <si>
    <t>海外転勤</t>
  </si>
  <si>
    <t>産休・育休</t>
  </si>
  <si>
    <t>時短勤務</t>
  </si>
  <si>
    <t>病気等の療養での休職（3か月以上）</t>
  </si>
  <si>
    <t>副業</t>
  </si>
  <si>
    <t>ボランティア</t>
  </si>
  <si>
    <t>転職活動や転職</t>
  </si>
  <si>
    <t>あてはまるものはない</t>
  </si>
  <si>
    <t>異動をしたことがない</t>
  </si>
  <si>
    <t>プラスに働いた</t>
  </si>
  <si>
    <t>ややプラスに働いた</t>
  </si>
  <si>
    <t>あまりプラスに働かなかった</t>
  </si>
  <si>
    <t>プラスに働かなかった</t>
  </si>
  <si>
    <t>職場内で仕事を通じて学んだ教育・訓練（OJT)</t>
  </si>
  <si>
    <t>会社が実施する職場外での教育・訓練（OFFJT）</t>
  </si>
  <si>
    <t>役に立ったものはない</t>
  </si>
  <si>
    <t>上司とのキャリア面談</t>
  </si>
  <si>
    <t>上司によるキャリア形成の後押し</t>
  </si>
  <si>
    <t>メンター制度</t>
  </si>
  <si>
    <t>キャリアデザイン研修</t>
  </si>
  <si>
    <t>自己申告制度による異動</t>
  </si>
  <si>
    <t>社内公募制度による異動</t>
  </si>
  <si>
    <t>資格取得や研修受講の費用援助</t>
  </si>
  <si>
    <t>キャリアカウンセラーへの相談</t>
  </si>
  <si>
    <t>外部組織への会社からの派遣（セミナー等）</t>
  </si>
  <si>
    <t>その他（具体的に【　　　】）</t>
  </si>
  <si>
    <t>上記のような取組みや制度を受けたり、参加したことはない</t>
  </si>
  <si>
    <t>よい影響を与えたものはない</t>
  </si>
  <si>
    <t>金銭を得ること</t>
  </si>
  <si>
    <t>昇進・昇格すること</t>
  </si>
  <si>
    <t>仕事と家庭の両立</t>
  </si>
  <si>
    <t>難しい仕事に挑戦すること</t>
  </si>
  <si>
    <t>確実に仕事をこなし、信頼を高めること</t>
  </si>
  <si>
    <t>仕事の面白さ</t>
  </si>
  <si>
    <t>自分を成長させること</t>
  </si>
  <si>
    <t>良い人間関係を築くこと</t>
  </si>
  <si>
    <t>人の役に立つこと</t>
  </si>
  <si>
    <t>そう思う</t>
  </si>
  <si>
    <t>ややそう思う</t>
  </si>
  <si>
    <t>あまりそう思わない</t>
  </si>
  <si>
    <t>そう思わない</t>
  </si>
  <si>
    <t>大いに思っていた</t>
  </si>
  <si>
    <t>やや思っていた</t>
  </si>
  <si>
    <t>あまり思っていなかった</t>
  </si>
  <si>
    <t>思っていなかった</t>
  </si>
  <si>
    <t>家族を養わなければならなかったから</t>
  </si>
  <si>
    <t>経済的に自立したかったから</t>
  </si>
  <si>
    <t>生活レベルを上げたかったから</t>
  </si>
  <si>
    <t>社会とつながっていたかったから</t>
  </si>
  <si>
    <t>仕事によって自分が成長できたから</t>
  </si>
  <si>
    <t>仕事が面白かったから</t>
  </si>
  <si>
    <t>仕事をする上での指針となっている</t>
  </si>
  <si>
    <t>仕事をする上での指針となっていない</t>
  </si>
  <si>
    <t>企業理念を知らない</t>
  </si>
  <si>
    <t>どちらかと言えばある</t>
  </si>
  <si>
    <t>どちらかと言えばない</t>
  </si>
  <si>
    <t>考えたことがない</t>
  </si>
  <si>
    <t>通用すると思う</t>
  </si>
  <si>
    <t>どちらかと言えば通用すると思う</t>
  </si>
  <si>
    <t>どちらかと言えば通用しないと思う</t>
  </si>
  <si>
    <t>通用しないと思う</t>
  </si>
  <si>
    <t>そう思わない　</t>
  </si>
  <si>
    <t>スペシャリストだと思う</t>
  </si>
  <si>
    <t>どちらかと言えばスペシャリストだと思う</t>
  </si>
  <si>
    <t>どちらかと言えばジェネラリストだと思う</t>
  </si>
  <si>
    <t>ジェネラリストだと思う</t>
  </si>
  <si>
    <t>大いに明確になっている</t>
  </si>
  <si>
    <t>やや明確になっている</t>
  </si>
  <si>
    <t>あまり明確になっていない</t>
  </si>
  <si>
    <t>明確になっていない</t>
  </si>
  <si>
    <t>業務に関連した専門の勉強会やセミナー</t>
  </si>
  <si>
    <t>異業種交流会・同業者の会合等</t>
  </si>
  <si>
    <t>学生時代の友人・先輩・後輩やゼミ等を通じた知り合い</t>
  </si>
  <si>
    <t>社会貢献活動を通じたネットワーク</t>
  </si>
  <si>
    <t>趣味を通じたネットワーク</t>
  </si>
  <si>
    <t>子供等を通じたネットワーク</t>
  </si>
  <si>
    <t>地域を通じたネットワーク</t>
  </si>
  <si>
    <t>外部のネットワークがない</t>
  </si>
  <si>
    <t>外部のネットワークづくりに興味がない</t>
  </si>
  <si>
    <t>忙しくて外部のネットワークを作る時間がない</t>
  </si>
  <si>
    <t>外部のネットワークを作る機会がない</t>
  </si>
  <si>
    <t>満足している</t>
  </si>
  <si>
    <t>どちらかと言えば満足している</t>
  </si>
  <si>
    <t>どちらかと言えば満足していない</t>
  </si>
  <si>
    <t>満足していない</t>
  </si>
  <si>
    <t>現在の方が高い</t>
  </si>
  <si>
    <t>同じ程度</t>
  </si>
  <si>
    <t>現在の方がやや低い</t>
  </si>
  <si>
    <t>現在の方が低い</t>
  </si>
  <si>
    <t>やりたい仕事ができているから</t>
  </si>
  <si>
    <t>仕事にやりがいが持てているから</t>
  </si>
  <si>
    <t>責任のある仕事ができているから</t>
  </si>
  <si>
    <t>仕事の責任が軽くなったから</t>
  </si>
  <si>
    <t>上司に期待されているから</t>
  </si>
  <si>
    <t>目標が達成できているから</t>
  </si>
  <si>
    <t>処遇に不満がないから</t>
  </si>
  <si>
    <t>昇進の可能性があるから</t>
  </si>
  <si>
    <t>体調がよいから</t>
  </si>
  <si>
    <t>将来に不安がないから</t>
  </si>
  <si>
    <t>仕事の量が適正だから</t>
  </si>
  <si>
    <t>人間関係が良好だから</t>
  </si>
  <si>
    <t>教育訓練の機会があるから</t>
  </si>
  <si>
    <t>やりたい仕事ができていないから</t>
  </si>
  <si>
    <t>仕事にやりがいが持てていないから</t>
  </si>
  <si>
    <t>責任のある仕事ができていないから</t>
  </si>
  <si>
    <t>仕事の責任が重いから</t>
  </si>
  <si>
    <t>上司に期待されていないから</t>
  </si>
  <si>
    <t>目標が達成できていないから</t>
  </si>
  <si>
    <t>処遇に不満があるから</t>
  </si>
  <si>
    <t>昇進の可能性がないから</t>
  </si>
  <si>
    <t>体調がよくないから</t>
  </si>
  <si>
    <t>将来に不安があるから</t>
  </si>
  <si>
    <t>仕事の量が適正でないから（自分には多すぎる、少なすぎる）</t>
  </si>
  <si>
    <t>人間関係が良好でないから</t>
  </si>
  <si>
    <t>教育訓練の機会がないから</t>
  </si>
  <si>
    <t>十分発揮できている</t>
  </si>
  <si>
    <t>やや発揮できている</t>
  </si>
  <si>
    <t>あまり発揮できていない</t>
  </si>
  <si>
    <t>発揮できていない</t>
  </si>
  <si>
    <t>大いに感じている</t>
  </si>
  <si>
    <t>やや感じている</t>
  </si>
  <si>
    <t>あまり感じていない</t>
  </si>
  <si>
    <t>感じていない</t>
  </si>
  <si>
    <t>問題もないし、不安もない</t>
  </si>
  <si>
    <t>問題がないが、不安がある</t>
  </si>
  <si>
    <t>問題があるが、仕事には支障はない</t>
  </si>
  <si>
    <t>問題があり、仕事に支障がある</t>
  </si>
  <si>
    <t>介護している</t>
  </si>
  <si>
    <t>現在はしていないが、可能性がある</t>
  </si>
  <si>
    <t>現在もしていないし、可能性もない</t>
  </si>
  <si>
    <t>現在、子育てをしている</t>
  </si>
  <si>
    <t>これまで子育てをしていたが、今はほとんど手がかからない</t>
  </si>
  <si>
    <t>これまでも、現在もあまり子育てをしていない</t>
  </si>
  <si>
    <t>感じることがあった</t>
  </si>
  <si>
    <t>まあ感じることがあった</t>
  </si>
  <si>
    <t>あまり感じることがなかった</t>
  </si>
  <si>
    <t>感じることがなかった</t>
  </si>
  <si>
    <t>思う存分仕事をしている</t>
  </si>
  <si>
    <t>思う存分仕事をしたいと思わない</t>
  </si>
  <si>
    <t>どちらかと言えばそう思う</t>
  </si>
  <si>
    <t>どちらかと言えばそう思わない</t>
  </si>
  <si>
    <t>受けたことがある</t>
  </si>
  <si>
    <t>研修はあったが、受けなかった</t>
  </si>
  <si>
    <t>今後受ける予定である</t>
  </si>
  <si>
    <t>そういった研修はない</t>
  </si>
  <si>
    <t>わからない／覚えていない</t>
  </si>
  <si>
    <t>合っていた</t>
  </si>
  <si>
    <t>どちらかと言えば合っていた</t>
  </si>
  <si>
    <t>どちらかと言えば合っていない</t>
  </si>
  <si>
    <t>合っていない</t>
  </si>
  <si>
    <t>マネープランの研修だったから</t>
  </si>
  <si>
    <t>男性向き・女性向きの研修になっていたから</t>
  </si>
  <si>
    <t>給料が下がっていく中での身の処し方の研修だったから</t>
  </si>
  <si>
    <t>今後のキャリアを考えるのに役立ったから</t>
  </si>
  <si>
    <t>個々の事情に配慮されている研修だったから</t>
  </si>
  <si>
    <t>悩みを共有する場があったから</t>
  </si>
  <si>
    <t>外部の人と関わることができたから</t>
  </si>
  <si>
    <t>マネープランのみの研修だったから</t>
  </si>
  <si>
    <t>男性向きの研修になっていたから</t>
  </si>
  <si>
    <t>今後のキャリアを考えるのに役立たなかったから</t>
  </si>
  <si>
    <t>一般的な内容で個々の事情に配慮されていない研修だったから</t>
  </si>
  <si>
    <t>悩みが違う人との研修だったから</t>
  </si>
  <si>
    <t>外部の人と関わることができなかったから</t>
  </si>
  <si>
    <t>役職定年の年齢に到達した後も同じパフォーマンスを出せる人もいる</t>
  </si>
  <si>
    <t>遅く管理職になった人は、すぐに役職定年になってしまう</t>
  </si>
  <si>
    <t>役職定年に伴い年収が下がると、モチベーションも下がる</t>
  </si>
  <si>
    <t>役職定年になると、活躍の場がなくなる</t>
  </si>
  <si>
    <t>全員が等しく年齢によって処遇が変わることに違和感がある</t>
  </si>
  <si>
    <t>役職定年者が同じ職場にいる場合、本人も周りもやりにくいことがある</t>
  </si>
  <si>
    <t>設定された年齢の根拠がよく分からない</t>
  </si>
  <si>
    <t>若い人を育てるためには必要な措置である</t>
  </si>
  <si>
    <t>自分のキャリア（将来等）を見直すよいきっかけになると思う</t>
  </si>
  <si>
    <t>現在勤めている会社での再雇用</t>
  </si>
  <si>
    <t>転職</t>
  </si>
  <si>
    <t>起業・開業</t>
  </si>
  <si>
    <t>退職</t>
  </si>
  <si>
    <t>残業等も含め、定年前と同じフルタイム勤務</t>
  </si>
  <si>
    <t>フルタイムだが、残業等はしない働き方</t>
  </si>
  <si>
    <t>短時間勤務や週4日以内等の働き方</t>
  </si>
  <si>
    <t>現在と同じ分野</t>
  </si>
  <si>
    <t>現在と違う分野</t>
  </si>
  <si>
    <t>どちらでもよい</t>
  </si>
  <si>
    <t>現在より責任が重い仕事</t>
  </si>
  <si>
    <t>現在と責任が同じくらいの仕事</t>
  </si>
  <si>
    <t>現在より責任が軽い仕事</t>
  </si>
  <si>
    <t>現在より難しい仕事</t>
  </si>
  <si>
    <t>現在と同じくらい難しい仕事</t>
  </si>
  <si>
    <t>現在より難しくない仕事</t>
  </si>
  <si>
    <t>大いにできると思う</t>
  </si>
  <si>
    <t>まあまあできると思う</t>
  </si>
  <si>
    <t>少しできると思う</t>
  </si>
  <si>
    <t>できないと思う</t>
  </si>
  <si>
    <t>スキルを磨くための学習</t>
  </si>
  <si>
    <t>資格の取得</t>
  </si>
  <si>
    <t>社内・社外のネットワークの形成</t>
  </si>
  <si>
    <t>転職サイトへの登録等転職準備</t>
  </si>
  <si>
    <t>健康な体を維持するための運動等</t>
  </si>
  <si>
    <t>起業・開業の準備</t>
  </si>
  <si>
    <t>していない</t>
  </si>
  <si>
    <t>評価があり処遇に反映される</t>
  </si>
  <si>
    <t>評価されているが、処遇に反映されていない</t>
  </si>
  <si>
    <t>評価はない</t>
  </si>
  <si>
    <t>評価は必要であり、処遇に反映されるべきである</t>
  </si>
  <si>
    <t>評価は必要であるが、処遇に反映されなくてもいい</t>
  </si>
  <si>
    <t>評価は必要ではない</t>
  </si>
  <si>
    <t>ttl</t>
    <phoneticPr fontId="7"/>
  </si>
  <si>
    <t>男性　管理職</t>
    <rPh sb="3" eb="5">
      <t>カンリ</t>
    </rPh>
    <rPh sb="5" eb="6">
      <t>ショク</t>
    </rPh>
    <phoneticPr fontId="7"/>
  </si>
  <si>
    <t>女性　管理職</t>
    <rPh sb="3" eb="5">
      <t>カンリ</t>
    </rPh>
    <rPh sb="5" eb="6">
      <t>ショク</t>
    </rPh>
    <phoneticPr fontId="7"/>
  </si>
  <si>
    <t>思う存分仕事をしたいが、できていない</t>
    <phoneticPr fontId="7"/>
  </si>
  <si>
    <t>その他</t>
    <phoneticPr fontId="7"/>
  </si>
  <si>
    <t>自己啓発</t>
    <phoneticPr fontId="7"/>
  </si>
  <si>
    <t>男性管理職</t>
    <rPh sb="0" eb="2">
      <t>ダンセイ</t>
    </rPh>
    <rPh sb="2" eb="4">
      <t>カンリ</t>
    </rPh>
    <rPh sb="4" eb="5">
      <t>ショク</t>
    </rPh>
    <phoneticPr fontId="7"/>
  </si>
  <si>
    <t>①責任のある仕事ができているから　48.8%</t>
    <rPh sb="1" eb="3">
      <t>セキニン</t>
    </rPh>
    <rPh sb="6" eb="8">
      <t>シゴト</t>
    </rPh>
    <phoneticPr fontId="7"/>
  </si>
  <si>
    <t>②仕事にやりがいが持てているから　42.3％</t>
    <rPh sb="1" eb="3">
      <t>シゴト</t>
    </rPh>
    <rPh sb="9" eb="10">
      <t>モ</t>
    </rPh>
    <phoneticPr fontId="7"/>
  </si>
  <si>
    <t>③やりたい仕事ができているから　32.7％</t>
    <rPh sb="5" eb="7">
      <t>シゴト</t>
    </rPh>
    <phoneticPr fontId="7"/>
  </si>
  <si>
    <t>④人間関係が良好だから　23.8％</t>
    <rPh sb="1" eb="3">
      <t>ニンゲン</t>
    </rPh>
    <rPh sb="3" eb="5">
      <t>カンケイ</t>
    </rPh>
    <rPh sb="6" eb="8">
      <t>リョウコウ</t>
    </rPh>
    <phoneticPr fontId="7"/>
  </si>
  <si>
    <t>女性管理職</t>
    <rPh sb="0" eb="2">
      <t>ジョセイ</t>
    </rPh>
    <rPh sb="2" eb="4">
      <t>カンリ</t>
    </rPh>
    <rPh sb="4" eb="5">
      <t>ショク</t>
    </rPh>
    <phoneticPr fontId="7"/>
  </si>
  <si>
    <t>①責任のある仕事ができているから　66.0%</t>
    <rPh sb="1" eb="3">
      <t>セキニン</t>
    </rPh>
    <rPh sb="6" eb="8">
      <t>シゴト</t>
    </rPh>
    <phoneticPr fontId="7"/>
  </si>
  <si>
    <t>②仕事にやりがいが持てているから　47.2%</t>
    <rPh sb="1" eb="3">
      <t>シゴト</t>
    </rPh>
    <rPh sb="9" eb="10">
      <t>モ</t>
    </rPh>
    <phoneticPr fontId="7"/>
  </si>
  <si>
    <t>③やりたい仕事ができているから　</t>
    <rPh sb="5" eb="7">
      <t>シゴト</t>
    </rPh>
    <phoneticPr fontId="7"/>
  </si>
  <si>
    <t>男性管理職（n＝349）</t>
    <rPh sb="2" eb="4">
      <t>カンリ</t>
    </rPh>
    <rPh sb="4" eb="5">
      <t>ショク</t>
    </rPh>
    <phoneticPr fontId="7"/>
  </si>
  <si>
    <t>女性管理職（n＝94）</t>
    <rPh sb="2" eb="4">
      <t>カンリ</t>
    </rPh>
    <rPh sb="4" eb="5">
      <t>ショク</t>
    </rPh>
    <phoneticPr fontId="7"/>
  </si>
  <si>
    <t>その他</t>
    <phoneticPr fontId="7"/>
  </si>
  <si>
    <t>男性管理職
n=428</t>
    <rPh sb="0" eb="2">
      <t>ダンセイ</t>
    </rPh>
    <rPh sb="2" eb="4">
      <t>カンリ</t>
    </rPh>
    <rPh sb="4" eb="5">
      <t>ショク</t>
    </rPh>
    <phoneticPr fontId="7"/>
  </si>
  <si>
    <t>女性管理職
n=120</t>
    <rPh sb="2" eb="4">
      <t>カンリ</t>
    </rPh>
    <rPh sb="4" eb="5">
      <t>ショク</t>
    </rPh>
    <phoneticPr fontId="7"/>
  </si>
  <si>
    <t>男性
管理職</t>
    <rPh sb="0" eb="2">
      <t>ダンセイ</t>
    </rPh>
    <rPh sb="3" eb="5">
      <t>カンリ</t>
    </rPh>
    <rPh sb="5" eb="6">
      <t>ショク</t>
    </rPh>
    <phoneticPr fontId="7"/>
  </si>
  <si>
    <t>女性
管理職</t>
    <rPh sb="0" eb="2">
      <t>ジョセイ</t>
    </rPh>
    <rPh sb="3" eb="5">
      <t>カンリ</t>
    </rPh>
    <rPh sb="5" eb="6">
      <t>ショク</t>
    </rPh>
    <phoneticPr fontId="7"/>
  </si>
  <si>
    <t>経験したもの（Q16）n=428</t>
    <rPh sb="0" eb="2">
      <t>ケイケン</t>
    </rPh>
    <phoneticPr fontId="7"/>
  </si>
  <si>
    <t>役に立ったもの（Q17)n=390</t>
    <rPh sb="0" eb="1">
      <t>ヤク</t>
    </rPh>
    <rPh sb="2" eb="3">
      <t>タ</t>
    </rPh>
    <phoneticPr fontId="7"/>
  </si>
  <si>
    <t>経験したもの（Q16）n=120</t>
    <rPh sb="0" eb="2">
      <t>ケイケン</t>
    </rPh>
    <phoneticPr fontId="7"/>
  </si>
  <si>
    <t>役に立ったもの（Q17)n=106</t>
    <rPh sb="0" eb="1">
      <t>ヤク</t>
    </rPh>
    <rPh sb="2" eb="3">
      <t>タ</t>
    </rPh>
    <phoneticPr fontId="7"/>
  </si>
  <si>
    <t>仕事の質・職務内容</t>
    <rPh sb="0" eb="2">
      <t>シゴト</t>
    </rPh>
    <rPh sb="3" eb="4">
      <t>シツ</t>
    </rPh>
    <rPh sb="5" eb="7">
      <t>ショクム</t>
    </rPh>
    <rPh sb="7" eb="9">
      <t>ナイヨウ</t>
    </rPh>
    <phoneticPr fontId="7"/>
  </si>
  <si>
    <t>教育訓練の機会</t>
    <phoneticPr fontId="7"/>
  </si>
  <si>
    <t>給与額</t>
    <phoneticPr fontId="7"/>
  </si>
  <si>
    <t>上司から受ける援助や指示</t>
    <phoneticPr fontId="7"/>
  </si>
  <si>
    <t>同僚や部下とのコミュニケーション</t>
    <phoneticPr fontId="7"/>
  </si>
  <si>
    <t>仕事も含めた生活全般</t>
    <phoneticPr fontId="7"/>
  </si>
  <si>
    <t>そう思う</t>
    <rPh sb="2" eb="3">
      <t>オモ</t>
    </rPh>
    <phoneticPr fontId="7"/>
  </si>
  <si>
    <t>男性管理職n=78</t>
    <rPh sb="2" eb="4">
      <t>カンリ</t>
    </rPh>
    <rPh sb="4" eb="5">
      <t>ショク</t>
    </rPh>
    <phoneticPr fontId="7"/>
  </si>
  <si>
    <t>女性管理職n=20</t>
    <rPh sb="0" eb="2">
      <t>ジョセイ</t>
    </rPh>
    <rPh sb="2" eb="4">
      <t>カンリ</t>
    </rPh>
    <rPh sb="4" eb="5">
      <t>ショク</t>
    </rPh>
    <phoneticPr fontId="7"/>
  </si>
  <si>
    <t>その他</t>
    <phoneticPr fontId="7"/>
  </si>
  <si>
    <r>
      <t>男性管理職n=</t>
    </r>
    <r>
      <rPr>
        <sz val="11"/>
        <rFont val="ＭＳ ゴシック"/>
        <family val="3"/>
        <charset val="128"/>
      </rPr>
      <t>45</t>
    </r>
    <rPh sb="2" eb="4">
      <t>カンリ</t>
    </rPh>
    <rPh sb="4" eb="5">
      <t>ショク</t>
    </rPh>
    <phoneticPr fontId="7"/>
  </si>
  <si>
    <r>
      <t>女性管理職n=</t>
    </r>
    <r>
      <rPr>
        <sz val="11"/>
        <rFont val="ＭＳ ゴシック"/>
        <family val="3"/>
        <charset val="128"/>
      </rPr>
      <t>16</t>
    </r>
    <rPh sb="0" eb="2">
      <t>ジョセイ</t>
    </rPh>
    <rPh sb="2" eb="4">
      <t>カンリ</t>
    </rPh>
    <rPh sb="4" eb="5">
      <t>ショク</t>
    </rPh>
    <phoneticPr fontId="7"/>
  </si>
  <si>
    <t>その他</t>
    <phoneticPr fontId="7"/>
  </si>
  <si>
    <t>男性
管理職</t>
    <rPh sb="0" eb="2">
      <t>ダンセイ</t>
    </rPh>
    <rPh sb="3" eb="5">
      <t>カンリ</t>
    </rPh>
    <rPh sb="5" eb="6">
      <t>ショク</t>
    </rPh>
    <phoneticPr fontId="7"/>
  </si>
  <si>
    <t>女性
管理職</t>
    <rPh sb="0" eb="2">
      <t>ジョセイ</t>
    </rPh>
    <rPh sb="3" eb="5">
      <t>カンリ</t>
    </rPh>
    <rPh sb="5" eb="6">
      <t>ショク</t>
    </rPh>
    <phoneticPr fontId="7"/>
  </si>
  <si>
    <t>n=168</t>
    <phoneticPr fontId="7"/>
  </si>
  <si>
    <t>n=53</t>
    <phoneticPr fontId="7"/>
  </si>
  <si>
    <t>n=260</t>
    <phoneticPr fontId="7"/>
  </si>
  <si>
    <t>n=67</t>
    <phoneticPr fontId="7"/>
  </si>
  <si>
    <t>男性管理職</t>
    <rPh sb="2" eb="4">
      <t>カンリ</t>
    </rPh>
    <rPh sb="4" eb="5">
      <t>ショク</t>
    </rPh>
    <phoneticPr fontId="7"/>
  </si>
  <si>
    <t>女性管理職</t>
    <rPh sb="2" eb="4">
      <t>カンリ</t>
    </rPh>
    <rPh sb="4" eb="5">
      <t>ショク</t>
    </rPh>
    <phoneticPr fontId="7"/>
  </si>
  <si>
    <t xml:space="preserve">
【表側1】割付セル現在お勤めの会社での職位現在お勤めの会社での仕事あなたは50歳の時にお勤めだった会社において、管理職として勤務した経験はありますか。あなたは役職定年を経験したことがありますか。
【表側2】モチベーション</t>
  </si>
  <si>
    <t>全体</t>
    <rPh sb="0" eb="2">
      <t>ゼンタイ</t>
    </rPh>
    <phoneticPr fontId="7"/>
  </si>
  <si>
    <t>役に立ったもの（経験したものベース）※注</t>
    <rPh sb="0" eb="1">
      <t>ヤク</t>
    </rPh>
    <rPh sb="2" eb="3">
      <t>タ</t>
    </rPh>
    <rPh sb="8" eb="10">
      <t>ケイケン</t>
    </rPh>
    <rPh sb="19" eb="20">
      <t>チュウ</t>
    </rPh>
    <phoneticPr fontId="7"/>
  </si>
  <si>
    <t>その他</t>
    <rPh sb="2" eb="3">
      <t>タ</t>
    </rPh>
    <phoneticPr fontId="7"/>
  </si>
  <si>
    <t>(n=330)</t>
    <phoneticPr fontId="7"/>
  </si>
  <si>
    <t>(n=89)</t>
    <phoneticPr fontId="7"/>
  </si>
  <si>
    <t xml:space="preserve">
【表側1】50代管理職
【表側2】Q21あなたが経験した会社の取組みや制度は何ですか。
当てはまるものすべてを選択してください。</t>
  </si>
  <si>
    <t>女性
管理職</t>
    <rPh sb="0" eb="2">
      <t>ジョセイ</t>
    </rPh>
    <rPh sb="3" eb="5">
      <t>カンリ</t>
    </rPh>
    <phoneticPr fontId="7"/>
  </si>
  <si>
    <t>仕事の量が適正でないから（自分には多すぎる、少なすぎる）</t>
    <phoneticPr fontId="7"/>
  </si>
  <si>
    <t>男性管理職</t>
  </si>
  <si>
    <t>男性管理職</t>
    <rPh sb="2" eb="4">
      <t>カンリ</t>
    </rPh>
    <rPh sb="4" eb="5">
      <t>ショク</t>
    </rPh>
    <phoneticPr fontId="7"/>
  </si>
  <si>
    <t>女性管理職</t>
  </si>
  <si>
    <t>女性管理職</t>
    <rPh sb="2" eb="4">
      <t>カンリ</t>
    </rPh>
    <rPh sb="4" eb="5">
      <t>ショク</t>
    </rPh>
    <phoneticPr fontId="7"/>
  </si>
  <si>
    <t>男性管理職_50代</t>
  </si>
  <si>
    <t>男性</t>
    <phoneticPr fontId="7"/>
  </si>
  <si>
    <t>男性管理職</t>
    <rPh sb="2" eb="4">
      <t>カンリ</t>
    </rPh>
    <rPh sb="4" eb="5">
      <t>ショク</t>
    </rPh>
    <phoneticPr fontId="7"/>
  </si>
  <si>
    <t>女性管理職_50代</t>
  </si>
  <si>
    <t>％は「分からない」を除いて算出</t>
    <rPh sb="3" eb="4">
      <t>ワ</t>
    </rPh>
    <rPh sb="10" eb="11">
      <t>ノゾ</t>
    </rPh>
    <rPh sb="13" eb="15">
      <t>サンシュツ</t>
    </rPh>
    <phoneticPr fontId="16"/>
  </si>
  <si>
    <t>総合職女性</t>
    <rPh sb="0" eb="2">
      <t>ソウゴウ</t>
    </rPh>
    <rPh sb="2" eb="3">
      <t>ショク</t>
    </rPh>
    <rPh sb="3" eb="5">
      <t>ジョセイ</t>
    </rPh>
    <phoneticPr fontId="16"/>
  </si>
  <si>
    <t>総合職男性</t>
    <rPh sb="0" eb="2">
      <t>ソウゴウ</t>
    </rPh>
    <rPh sb="2" eb="3">
      <t>ショク</t>
    </rPh>
    <rPh sb="3" eb="5">
      <t>ダンセイ</t>
    </rPh>
    <phoneticPr fontId="16"/>
  </si>
  <si>
    <t>管理職女性</t>
    <rPh sb="0" eb="2">
      <t>カンリ</t>
    </rPh>
    <rPh sb="2" eb="3">
      <t>ショク</t>
    </rPh>
    <rPh sb="3" eb="5">
      <t>ジョセイ</t>
    </rPh>
    <phoneticPr fontId="16"/>
  </si>
  <si>
    <t>管理職男性</t>
    <rPh sb="0" eb="2">
      <t>カンリ</t>
    </rPh>
    <rPh sb="2" eb="3">
      <t>ショク</t>
    </rPh>
    <rPh sb="3" eb="5">
      <t>ダンセイ</t>
    </rPh>
    <phoneticPr fontId="16"/>
  </si>
  <si>
    <t>N259 /N221</t>
    <phoneticPr fontId="16"/>
  </si>
  <si>
    <t xml:space="preserve">N236/N205 </t>
    <phoneticPr fontId="16"/>
  </si>
  <si>
    <t>N120/N95</t>
    <phoneticPr fontId="16"/>
  </si>
  <si>
    <t>N428/N394</t>
    <phoneticPr fontId="16"/>
  </si>
  <si>
    <t>N</t>
    <phoneticPr fontId="16"/>
  </si>
  <si>
    <t>％</t>
    <phoneticPr fontId="16"/>
  </si>
  <si>
    <t>N</t>
    <phoneticPr fontId="16"/>
  </si>
  <si>
    <t>～400万円未満</t>
  </si>
  <si>
    <t>～600万円未満</t>
  </si>
  <si>
    <t>～900万円未満</t>
  </si>
  <si>
    <t>900万円以上</t>
    <rPh sb="5" eb="7">
      <t>イジョウ</t>
    </rPh>
    <phoneticPr fontId="16"/>
  </si>
  <si>
    <t>分からない・答えたくない</t>
    <rPh sb="0" eb="1">
      <t>ワ</t>
    </rPh>
    <rPh sb="6" eb="7">
      <t>コタ</t>
    </rPh>
    <phoneticPr fontId="16"/>
  </si>
  <si>
    <t>-</t>
    <phoneticPr fontId="16"/>
  </si>
  <si>
    <t>-</t>
    <phoneticPr fontId="16"/>
  </si>
  <si>
    <t>-</t>
    <phoneticPr fontId="16"/>
  </si>
  <si>
    <t>総合職男性(n=205)</t>
    <rPh sb="0" eb="2">
      <t>ソウゴウ</t>
    </rPh>
    <rPh sb="2" eb="3">
      <t>ショク</t>
    </rPh>
    <rPh sb="3" eb="5">
      <t>ダンセイ</t>
    </rPh>
    <phoneticPr fontId="16"/>
  </si>
  <si>
    <t>総合職女性(n=221)</t>
    <rPh sb="0" eb="2">
      <t>ソウゴウ</t>
    </rPh>
    <rPh sb="2" eb="3">
      <t>ショク</t>
    </rPh>
    <rPh sb="3" eb="5">
      <t>ジョセイ</t>
    </rPh>
    <phoneticPr fontId="16"/>
  </si>
  <si>
    <t>管理職男性(n=394)</t>
    <rPh sb="0" eb="2">
      <t>カンリ</t>
    </rPh>
    <rPh sb="2" eb="3">
      <t>ショク</t>
    </rPh>
    <rPh sb="3" eb="5">
      <t>ダンセイ</t>
    </rPh>
    <phoneticPr fontId="16"/>
  </si>
  <si>
    <t>管理職女性(n=95)</t>
    <rPh sb="0" eb="2">
      <t>カンリ</t>
    </rPh>
    <rPh sb="2" eb="3">
      <t>ショク</t>
    </rPh>
    <rPh sb="3" eb="5">
      <t>ジョセイ</t>
    </rPh>
    <phoneticPr fontId="16"/>
  </si>
  <si>
    <t>Ttl</t>
    <phoneticPr fontId="16"/>
  </si>
  <si>
    <t>Ave</t>
    <phoneticPr fontId="16"/>
  </si>
  <si>
    <t>1.100万円未満　　　　　　2.100～200万円未満　　　3.200～300万円未満　　
4.300～400万円未満　　　 5.400～500万円未満　　    6.500～600万円未満　　
7.600～700万円未満　　　8.700～800万円未満　　　 9.800～900万円未満　　
10.900～1000万円未満　　11.1000～1100万円未満　　12.1100～1200万円未満
13.1200万円以上　　　　　　　　　</t>
    <phoneticPr fontId="7"/>
  </si>
  <si>
    <t>1.100万円未満　　　　　　2.100～200万円未満　　　3.200～300万円未満　　
4.300～400万円未満　　　 5.400～500万円未満　　    6.500～600万円未満　　
7.600～700万円未満　　　8.700～800万円未満　　　 9.800～900万円未満　　
10.900～1000万円未満　　11.1000～1100万円未満　　12.1100～1200万円未満
13.1200万円以上　　　　　　　　　</t>
    <phoneticPr fontId="7"/>
  </si>
  <si>
    <t>※平均年収は、100万円未満＝50万円、100万～200万円未満＝150万円、
　200万～300万円未満＝250万円以下同じ、1200万円以上＝1,200万として計算</t>
    <rPh sb="1" eb="3">
      <t>ヘイキン</t>
    </rPh>
    <rPh sb="3" eb="5">
      <t>ネンシュウ</t>
    </rPh>
    <rPh sb="10" eb="12">
      <t>マンエン</t>
    </rPh>
    <rPh sb="12" eb="14">
      <t>ミマン</t>
    </rPh>
    <rPh sb="17" eb="19">
      <t>マンエン</t>
    </rPh>
    <rPh sb="23" eb="24">
      <t>マン</t>
    </rPh>
    <rPh sb="28" eb="30">
      <t>マンエン</t>
    </rPh>
    <rPh sb="30" eb="32">
      <t>ミマン</t>
    </rPh>
    <rPh sb="36" eb="38">
      <t>マンエン</t>
    </rPh>
    <rPh sb="44" eb="45">
      <t>マン</t>
    </rPh>
    <rPh sb="49" eb="51">
      <t>マンエン</t>
    </rPh>
    <rPh sb="51" eb="53">
      <t>ミマン</t>
    </rPh>
    <rPh sb="57" eb="59">
      <t>マンエン</t>
    </rPh>
    <rPh sb="59" eb="61">
      <t>イカ</t>
    </rPh>
    <rPh sb="61" eb="62">
      <t>オナ</t>
    </rPh>
    <rPh sb="68" eb="70">
      <t>マンエン</t>
    </rPh>
    <rPh sb="70" eb="72">
      <t>イジョウ</t>
    </rPh>
    <rPh sb="78" eb="79">
      <t>マン</t>
    </rPh>
    <rPh sb="82" eb="84">
      <t>ケイサン</t>
    </rPh>
    <phoneticPr fontId="7"/>
  </si>
  <si>
    <t>※2019年11月6日　一部修正</t>
    <rPh sb="5" eb="6">
      <t>ネン</t>
    </rPh>
    <rPh sb="8" eb="9">
      <t>ガツ</t>
    </rPh>
    <rPh sb="10" eb="11">
      <t>ニチ</t>
    </rPh>
    <rPh sb="12" eb="14">
      <t>イチブ</t>
    </rPh>
    <rPh sb="14" eb="16">
      <t>シュウセイ</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</si>
</sst>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0_ "/>
    <numFmt numFmtId="177" formatCode="\(#,##0\)"/>
    <numFmt numFmtId="178" formatCode="0.0\ ;\-0.0\ ;\-\ "/>
    <numFmt numFmtId="179" formatCode="0_ "/>
    <numFmt numFmtId="180" formatCode="&quot;▲&quot;0.0_ "/>
    <numFmt numFmtId="181" formatCode="&quot;△&quot;0.0_ "/>
    <numFmt numFmtId="182" formatCode="&quot;▼&quot;0.0_ "/>
    <numFmt numFmtId="183" formatCode="&quot;▽&quot;0.0_ "/>
    <numFmt numFmtId="184" formatCode="&quot;∴&quot;0.0_ "/>
    <numFmt numFmtId="185" formatCode="&quot;∵&quot;0.0_ "/>
    <numFmt numFmtId="186" formatCode="0.0_);[Red]\(0.0\)"/>
    <numFmt numFmtId="187" formatCode="#,##0_ "/>
    <numFmt numFmtId="188" formatCode="&quot;¥&quot;#,##0_);[Red]\(&quot;¥&quot;#,##0\)"/>
  </numFmts>
  <fonts count="21">
    <font>
      <sz val="11"/>
      <name val="ＭＳ ゴシック"/>
      <family val="3"/>
      <charset val="128"/>
    </font>
    <font>
      <sz val="11"/>
      <color theme="1"/>
      <name val="ＭＳ Ｐゴシック"/>
      <family val="2"/>
      <charset val="128"/>
      <scheme val="minor"/>
    </font>
    <font>
      <sz val="11"/>
      <color theme="1"/>
      <name val="ＭＳ Ｐゴシック"/>
      <family val="2"/>
      <charset val="128"/>
      <scheme val="minor"/>
    </font>
    <font>
      <sz val="9"/>
      <name val="ＭＳ Ｐゴシック"/>
      <family val="3"/>
      <charset val="128"/>
    </font>
    <font>
      <sz val="6"/>
      <name val="ＭＳ Ｐゴシック"/>
      <family val="3"/>
      <charset val="128"/>
    </font>
    <font>
      <sz val="10"/>
      <name val="ＭＳ Ｐゴシック"/>
      <family val="3"/>
      <charset val="128"/>
    </font>
    <font>
      <sz val="10"/>
      <name val="ＭＳ ゴシック"/>
      <family val="3"/>
      <charset val="128"/>
    </font>
    <font>
      <sz val="6"/>
      <name val="ＭＳ ゴシック"/>
      <family val="3"/>
      <charset val="128"/>
    </font>
    <font>
      <sz val="11"/>
      <name val="ＭＳ ゴシック"/>
      <family val="3"/>
      <charset val="128"/>
    </font>
    <font>
      <sz val="11"/>
      <color theme="1"/>
      <name val="ＭＳ ゴシック"/>
      <family val="3"/>
      <charset val="128"/>
    </font>
    <font>
      <sz val="11"/>
      <name val="ＭＳ Ｐゴシック"/>
      <family val="3"/>
      <charset val="128"/>
    </font>
    <font>
      <sz val="9"/>
      <name val="ＭＳ ゴシック"/>
      <family val="3"/>
      <charset val="128"/>
    </font>
    <font>
      <sz val="14"/>
      <color theme="1"/>
      <name val="ＭＳ Ｐゴシック"/>
      <family val="3"/>
      <charset val="128"/>
    </font>
    <font>
      <sz val="8"/>
      <name val="ＭＳ ゴシック"/>
      <family val="3"/>
      <charset val="128"/>
    </font>
    <font>
      <sz val="8"/>
      <name val="ＭＳ Ｐゴシック"/>
      <family val="3"/>
      <charset val="128"/>
    </font>
    <font>
      <sz val="11"/>
      <color theme="1"/>
      <name val="ＭＳ Ｐゴシック"/>
      <family val="3"/>
      <charset val="128"/>
    </font>
    <font>
      <sz val="6"/>
      <name val="ＭＳ Ｐゴシック"/>
      <family val="2"/>
      <charset val="128"/>
      <scheme val="minor"/>
    </font>
    <font>
      <sz val="11"/>
      <color theme="1"/>
      <name val="ＭＳ Ｐゴシック"/>
      <family val="3"/>
      <charset val="128"/>
      <scheme val="minor"/>
    </font>
    <font>
      <sz val="9"/>
      <color indexed="8"/>
      <name val="ＭＳ Ｐゴシック"/>
      <family val="3"/>
      <charset val="128"/>
    </font>
    <font>
      <sz val="11"/>
      <color indexed="8"/>
      <name val="ＭＳ Ｐゴシック"/>
      <family val="3"/>
      <charset val="128"/>
    </font>
    <font>
      <sz val="9"/>
      <color theme="1"/>
      <name val="ＭＳ Ｐゴシック"/>
      <family val="3"/>
      <charset val="128"/>
    </font>
  </fonts>
  <fills count="8">
    <fill>
      <patternFill patternType="none"/>
    </fill>
    <fill>
      <patternFill patternType="gray125"/>
    </fill>
    <fill>
      <patternFill patternType="solid">
        <fgColor rgb="FFFFFFFF"/>
        <bgColor indexed="64"/>
      </patternFill>
    </fill>
    <fill>
      <patternFill patternType="solid">
        <fgColor rgb="FFF2DCDB"/>
        <bgColor indexed="64"/>
      </patternFill>
    </fill>
    <fill>
      <patternFill patternType="solid">
        <fgColor rgb="FFDCE6F1"/>
        <bgColor indexed="64"/>
      </patternFill>
    </fill>
    <fill>
      <patternFill patternType="solid">
        <fgColor rgb="FFDA9694"/>
        <bgColor indexed="64"/>
      </patternFill>
    </fill>
    <fill>
      <patternFill patternType="solid">
        <fgColor rgb="FF95B3D7"/>
        <bgColor indexed="64"/>
      </patternFill>
    </fill>
    <fill>
      <patternFill patternType="solid">
        <fgColor theme="0"/>
        <bgColor indexed="64"/>
      </patternFill>
    </fill>
  </fills>
  <borders count="65">
    <border>
      <left/>
      <right/>
      <top/>
      <bottom/>
      <diagonal/>
    </border>
    <border>
      <left style="thin">
        <color rgb="FFA6A6A6"/>
      </left>
      <right style="thin">
        <color rgb="FFA6A6A6"/>
      </right>
      <top style="thin">
        <color rgb="FFA6A6A6"/>
      </top>
      <bottom style="thin">
        <color rgb="FFA6A6A6"/>
      </bottom>
      <diagonal/>
    </border>
    <border>
      <left/>
      <right/>
      <top style="thin">
        <color rgb="FFA6A6A6"/>
      </top>
      <bottom/>
      <diagonal/>
    </border>
    <border>
      <left style="thin">
        <color rgb="FFA6A6A6"/>
      </left>
      <right/>
      <top/>
      <bottom style="thin">
        <color rgb="FFA6A6A6"/>
      </bottom>
      <diagonal/>
    </border>
    <border>
      <left/>
      <right/>
      <top/>
      <bottom style="thin">
        <color rgb="FFA6A6A6"/>
      </bottom>
      <diagonal/>
    </border>
    <border>
      <left/>
      <right style="thin">
        <color rgb="FFA6A6A6"/>
      </right>
      <top/>
      <bottom style="thin">
        <color rgb="FFA6A6A6"/>
      </bottom>
      <diagonal/>
    </border>
    <border>
      <left style="thin">
        <color rgb="FFA6A6A6"/>
      </left>
      <right style="hair">
        <color rgb="FFA6A6A6"/>
      </right>
      <top style="thin">
        <color rgb="FFA6A6A6"/>
      </top>
      <bottom/>
      <diagonal/>
    </border>
    <border>
      <left style="hair">
        <color rgb="FFA6A6A6"/>
      </left>
      <right style="hair">
        <color rgb="FFA6A6A6"/>
      </right>
      <top style="thin">
        <color rgb="FFA6A6A6"/>
      </top>
      <bottom/>
      <diagonal/>
    </border>
    <border>
      <left style="hair">
        <color rgb="FFA6A6A6"/>
      </left>
      <right style="thin">
        <color rgb="FFA6A6A6"/>
      </right>
      <top style="thin">
        <color rgb="FFA6A6A6"/>
      </top>
      <bottom/>
      <diagonal/>
    </border>
    <border>
      <left style="thin">
        <color rgb="FFA6A6A6"/>
      </left>
      <right/>
      <top/>
      <bottom/>
      <diagonal/>
    </border>
    <border>
      <left/>
      <right style="thin">
        <color rgb="FFA6A6A6"/>
      </right>
      <top/>
      <bottom/>
      <diagonal/>
    </border>
    <border>
      <left style="thin">
        <color rgb="FFA6A6A6"/>
      </left>
      <right style="hair">
        <color rgb="FFA6A6A6"/>
      </right>
      <top/>
      <bottom/>
      <diagonal/>
    </border>
    <border>
      <left style="hair">
        <color rgb="FFA6A6A6"/>
      </left>
      <right style="hair">
        <color rgb="FFA6A6A6"/>
      </right>
      <top/>
      <bottom/>
      <diagonal/>
    </border>
    <border>
      <left style="hair">
        <color rgb="FFA6A6A6"/>
      </left>
      <right style="thin">
        <color rgb="FFA6A6A6"/>
      </right>
      <top/>
      <bottom/>
      <diagonal/>
    </border>
    <border>
      <left/>
      <right style="thin">
        <color rgb="FFA6A6A6"/>
      </right>
      <top style="thin">
        <color rgb="FFA6A6A6"/>
      </top>
      <bottom style="hair">
        <color rgb="FFA6A6A6"/>
      </bottom>
      <diagonal/>
    </border>
    <border>
      <left/>
      <right/>
      <top style="hair">
        <color rgb="FFA6A6A6"/>
      </top>
      <bottom style="thin">
        <color rgb="FFA6A6A6"/>
      </bottom>
      <diagonal/>
    </border>
    <border>
      <left style="hair">
        <color rgb="FFA6A6A6"/>
      </left>
      <right style="hair">
        <color rgb="FFA6A6A6"/>
      </right>
      <top style="hair">
        <color rgb="FFA6A6A6"/>
      </top>
      <bottom style="hair">
        <color rgb="FFA6A6A6"/>
      </bottom>
      <diagonal/>
    </border>
    <border>
      <left style="hair">
        <color rgb="FFA6A6A6"/>
      </left>
      <right style="thin">
        <color rgb="FFA6A6A6"/>
      </right>
      <top style="hair">
        <color rgb="FFA6A6A6"/>
      </top>
      <bottom style="hair">
        <color rgb="FFA6A6A6"/>
      </bottom>
      <diagonal/>
    </border>
    <border>
      <left style="hair">
        <color rgb="FFA6A6A6"/>
      </left>
      <right style="hair">
        <color rgb="FFA6A6A6"/>
      </right>
      <top style="hair">
        <color rgb="FFA6A6A6"/>
      </top>
      <bottom style="thin">
        <color rgb="FFA6A6A6"/>
      </bottom>
      <diagonal/>
    </border>
    <border>
      <left style="hair">
        <color rgb="FFA6A6A6"/>
      </left>
      <right style="thin">
        <color rgb="FFA6A6A6"/>
      </right>
      <top style="hair">
        <color rgb="FFA6A6A6"/>
      </top>
      <bottom style="thin">
        <color rgb="FFA6A6A6"/>
      </bottom>
      <diagonal/>
    </border>
    <border>
      <left style="hair">
        <color rgb="FFA6A6A6"/>
      </left>
      <right style="hair">
        <color rgb="FFA6A6A6"/>
      </right>
      <top style="thin">
        <color rgb="FFA6A6A6"/>
      </top>
      <bottom style="thin">
        <color rgb="FFA6A6A6"/>
      </bottom>
      <diagonal/>
    </border>
    <border>
      <left style="hair">
        <color rgb="FFA6A6A6"/>
      </left>
      <right style="thin">
        <color rgb="FFA6A6A6"/>
      </right>
      <top style="thin">
        <color rgb="FFA6A6A6"/>
      </top>
      <bottom style="thin">
        <color rgb="FFA6A6A6"/>
      </bottom>
      <diagonal/>
    </border>
    <border>
      <left/>
      <right style="hair">
        <color rgb="FFA6A6A6"/>
      </right>
      <top style="thin">
        <color rgb="FFA6A6A6"/>
      </top>
      <bottom style="thin">
        <color rgb="FFA6A6A6"/>
      </bottom>
      <diagonal/>
    </border>
    <border>
      <left/>
      <right style="hair">
        <color rgb="FFA6A6A6"/>
      </right>
      <top style="hair">
        <color rgb="FFA6A6A6"/>
      </top>
      <bottom style="thin">
        <color rgb="FFA6A6A6"/>
      </bottom>
      <diagonal/>
    </border>
    <border>
      <left/>
      <right style="hair">
        <color rgb="FFA6A6A6"/>
      </right>
      <top style="hair">
        <color rgb="FFA6A6A6"/>
      </top>
      <bottom style="hair">
        <color rgb="FFA6A6A6"/>
      </bottom>
      <diagonal/>
    </border>
    <border>
      <left style="thin">
        <color rgb="FFA6A6A6"/>
      </left>
      <right style="thin">
        <color rgb="FFA6A6A6"/>
      </right>
      <top style="thin">
        <color rgb="FFA6A6A6"/>
      </top>
      <bottom/>
      <diagonal/>
    </border>
    <border>
      <left style="thin">
        <color rgb="FFA6A6A6"/>
      </left>
      <right style="thin">
        <color rgb="FFA6A6A6"/>
      </right>
      <top/>
      <bottom style="thin">
        <color rgb="FFA6A6A6"/>
      </bottom>
      <diagonal/>
    </border>
    <border>
      <left style="thin">
        <color rgb="FFA6A6A6"/>
      </left>
      <right/>
      <top style="thin">
        <color rgb="FFA6A6A6"/>
      </top>
      <bottom style="thin">
        <color rgb="FFA6A6A6"/>
      </bottom>
      <diagonal/>
    </border>
    <border>
      <left/>
      <right/>
      <top style="thin">
        <color rgb="FFA6A6A6"/>
      </top>
      <bottom style="thin">
        <color rgb="FFA6A6A6"/>
      </bottom>
      <diagonal/>
    </border>
    <border>
      <left/>
      <right style="thin">
        <color rgb="FFA6A6A6"/>
      </right>
      <top style="thin">
        <color rgb="FFA6A6A6"/>
      </top>
      <bottom style="thin">
        <color rgb="FFA6A6A6"/>
      </bottom>
      <diagonal/>
    </border>
    <border>
      <left style="thin">
        <color rgb="FFA6A6A6"/>
      </left>
      <right style="thin">
        <color rgb="FFA6A6A6"/>
      </right>
      <top style="hair">
        <color rgb="FFA6A6A6"/>
      </top>
      <bottom style="hair">
        <color rgb="FFA6A6A6"/>
      </bottom>
      <diagonal/>
    </border>
    <border>
      <left style="thin">
        <color rgb="FFA6A6A6"/>
      </left>
      <right style="thin">
        <color rgb="FFA6A6A6"/>
      </right>
      <top style="hair">
        <color rgb="FFA6A6A6"/>
      </top>
      <bottom style="thin">
        <color rgb="FFA6A6A6"/>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rgb="FFA6A6A6"/>
      </left>
      <right/>
      <top style="thin">
        <color rgb="FFA6A6A6"/>
      </top>
      <bottom/>
      <diagonal/>
    </border>
    <border>
      <left style="dotted">
        <color theme="1"/>
      </left>
      <right style="dotted">
        <color theme="1"/>
      </right>
      <top style="thin">
        <color theme="1"/>
      </top>
      <bottom style="thin">
        <color theme="1"/>
      </bottom>
      <diagonal/>
    </border>
    <border>
      <left style="thin">
        <color theme="1"/>
      </left>
      <right/>
      <top style="thin">
        <color theme="1"/>
      </top>
      <bottom style="thin">
        <color theme="1"/>
      </bottom>
      <diagonal/>
    </border>
    <border>
      <left style="hair">
        <color theme="1"/>
      </left>
      <right style="hair">
        <color theme="1"/>
      </right>
      <top style="thin">
        <color theme="1"/>
      </top>
      <bottom style="thin">
        <color theme="1"/>
      </bottom>
      <diagonal/>
    </border>
    <border>
      <left style="thin">
        <color theme="1"/>
      </left>
      <right style="dotted">
        <color theme="1"/>
      </right>
      <top style="thin">
        <color theme="1"/>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right style="thin">
        <color rgb="FFA6A6A6"/>
      </right>
      <top style="hair">
        <color rgb="FFA6A6A6"/>
      </top>
      <bottom style="thin">
        <color rgb="FFA6A6A6"/>
      </bottom>
      <diagonal/>
    </border>
    <border>
      <left/>
      <right/>
      <top style="thin">
        <color theme="1"/>
      </top>
      <bottom style="thin">
        <color theme="1"/>
      </bottom>
      <diagonal/>
    </border>
    <border>
      <left style="thin">
        <color theme="1"/>
      </left>
      <right style="thin">
        <color theme="1"/>
      </right>
      <top style="thin">
        <color theme="1"/>
      </top>
      <bottom/>
      <diagonal/>
    </border>
    <border>
      <left style="thin">
        <color theme="1"/>
      </left>
      <right style="dotted">
        <color theme="1"/>
      </right>
      <top style="double">
        <color theme="1"/>
      </top>
      <bottom style="thin">
        <color theme="1"/>
      </bottom>
      <diagonal/>
    </border>
    <border>
      <left/>
      <right/>
      <top style="double">
        <color theme="1"/>
      </top>
      <bottom style="thin">
        <color theme="1"/>
      </bottom>
      <diagonal/>
    </border>
    <border>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dotted">
        <color theme="1"/>
      </right>
      <top/>
      <bottom style="thin">
        <color theme="1"/>
      </bottom>
      <diagonal/>
    </border>
    <border>
      <left style="thin">
        <color theme="1"/>
      </left>
      <right style="thin">
        <color theme="1"/>
      </right>
      <top/>
      <bottom style="thin">
        <color theme="1"/>
      </bottom>
      <diagonal/>
    </border>
    <border>
      <left/>
      <right/>
      <top style="hair">
        <color rgb="FFA6A6A6"/>
      </top>
      <bottom style="hair">
        <color rgb="FFA6A6A6"/>
      </bottom>
      <diagonal/>
    </border>
    <border>
      <left/>
      <right style="thin">
        <color rgb="FFA6A6A6"/>
      </right>
      <top style="hair">
        <color rgb="FFA6A6A6"/>
      </top>
      <bottom style="hair">
        <color rgb="FFA6A6A6"/>
      </bottom>
      <diagonal/>
    </border>
    <border>
      <left style="thin">
        <color rgb="FFA6A6A6"/>
      </left>
      <right style="thin">
        <color rgb="FFA6A6A6"/>
      </right>
      <top/>
      <bottom/>
      <diagonal/>
    </border>
    <border>
      <left style="thin">
        <color theme="1"/>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hair">
        <color indexed="23"/>
      </left>
      <right style="hair">
        <color indexed="23"/>
      </right>
      <top style="hair">
        <color indexed="23"/>
      </top>
      <bottom style="hair">
        <color indexed="23"/>
      </bottom>
      <diagonal/>
    </border>
    <border>
      <left style="hair">
        <color indexed="23"/>
      </left>
      <right style="hair">
        <color indexed="23"/>
      </right>
      <top/>
      <bottom style="hair">
        <color indexed="23"/>
      </bottom>
      <diagonal/>
    </border>
    <border>
      <left/>
      <right/>
      <top/>
      <bottom style="thin">
        <color auto="1"/>
      </bottom>
      <diagonal/>
    </border>
  </borders>
  <cellStyleXfs count="5">
    <xf numFmtId="0" fontId="0" fillId="0" borderId="0"/>
    <xf numFmtId="0" fontId="3" fillId="0" borderId="0">
      <alignment vertical="center"/>
    </xf>
    <xf numFmtId="0" fontId="2" fillId="0" borderId="0">
      <alignment vertical="center"/>
    </xf>
    <xf numFmtId="0" fontId="17" fillId="0" borderId="0">
      <alignment vertical="center"/>
    </xf>
    <xf numFmtId="0" fontId="1" fillId="0" borderId="0">
      <alignment vertical="center"/>
    </xf>
  </cellStyleXfs>
  <cellXfs count="321">
    <xf numFmtId="0" fontId="0" fillId="0" borderId="0" xfId="0"/>
    <xf numFmtId="0" fontId="3" fillId="0" borderId="0" xfId="1" applyFont="1" applyFill="1">
      <alignment vertical="center"/>
    </xf>
    <xf numFmtId="0" fontId="3" fillId="0" borderId="0" xfId="1" applyFont="1" applyFill="1" applyAlignment="1">
      <alignment vertical="center" wrapText="1"/>
    </xf>
    <xf numFmtId="0" fontId="3" fillId="0" borderId="0" xfId="1" applyFont="1" applyFill="1" applyBorder="1" applyAlignment="1">
      <alignment vertical="center"/>
    </xf>
    <xf numFmtId="0" fontId="3" fillId="0" borderId="0" xfId="1" applyFont="1" applyFill="1" applyBorder="1">
      <alignment vertical="center"/>
    </xf>
    <xf numFmtId="0" fontId="3" fillId="0" borderId="0" xfId="1" applyFont="1" applyFill="1" applyBorder="1" applyAlignment="1">
      <alignment vertical="center" wrapText="1"/>
    </xf>
    <xf numFmtId="178" fontId="3" fillId="0" borderId="0" xfId="1" applyNumberFormat="1" applyFont="1" applyFill="1">
      <alignment vertical="center"/>
    </xf>
    <xf numFmtId="178" fontId="3" fillId="0" borderId="0" xfId="1" applyNumberFormat="1" applyFont="1" applyFill="1" applyBorder="1">
      <alignment vertical="center"/>
    </xf>
    <xf numFmtId="176" fontId="3" fillId="0" borderId="0" xfId="1" applyNumberFormat="1" applyFont="1" applyFill="1" applyBorder="1" applyAlignment="1">
      <alignment horizontal="right" vertical="center"/>
    </xf>
    <xf numFmtId="0" fontId="3" fillId="0" borderId="0" xfId="1" applyFont="1" applyFill="1" applyAlignment="1">
      <alignment vertical="center"/>
    </xf>
    <xf numFmtId="0" fontId="5" fillId="0" borderId="0" xfId="1" applyFont="1" applyFill="1" applyBorder="1" applyAlignment="1">
      <alignment vertical="center" wrapText="1"/>
    </xf>
    <xf numFmtId="0" fontId="5" fillId="0" borderId="0" xfId="1" applyFont="1" applyFill="1" applyBorder="1" applyAlignment="1">
      <alignment horizontal="center" vertical="center"/>
    </xf>
    <xf numFmtId="0" fontId="3" fillId="0" borderId="0" xfId="1" applyFont="1" applyFill="1" applyBorder="1" applyAlignment="1">
      <alignment horizontal="right" vertical="center"/>
    </xf>
    <xf numFmtId="0" fontId="3" fillId="0" borderId="0" xfId="1" applyFont="1" applyFill="1" applyAlignment="1">
      <alignment horizontal="right" vertical="center"/>
    </xf>
    <xf numFmtId="0" fontId="3" fillId="0" borderId="0" xfId="0" applyNumberFormat="1" applyFont="1" applyFill="1" applyBorder="1" applyAlignment="1">
      <alignment horizontal="right" wrapText="1"/>
    </xf>
    <xf numFmtId="0" fontId="3" fillId="0" borderId="0" xfId="1" applyNumberFormat="1" applyFont="1" applyFill="1" applyAlignment="1">
      <alignment horizontal="center" vertical="center"/>
    </xf>
    <xf numFmtId="0" fontId="3" fillId="0" borderId="0" xfId="1" applyNumberFormat="1" applyFont="1" applyFill="1">
      <alignment vertical="center"/>
    </xf>
    <xf numFmtId="0" fontId="6" fillId="0" borderId="0" xfId="1" applyNumberFormat="1" applyFont="1" applyFill="1" applyBorder="1" applyAlignment="1">
      <alignment vertical="top" textRotation="255" wrapText="1"/>
    </xf>
    <xf numFmtId="0" fontId="3" fillId="0" borderId="0" xfId="0" applyNumberFormat="1" applyFont="1" applyFill="1" applyBorder="1" applyAlignment="1">
      <alignment horizontal="center" vertical="center" wrapText="1"/>
    </xf>
    <xf numFmtId="0" fontId="3" fillId="0" borderId="0" xfId="1" applyNumberFormat="1" applyFont="1" applyFill="1" applyBorder="1" applyAlignment="1">
      <alignment horizontal="right" vertical="center"/>
    </xf>
    <xf numFmtId="0" fontId="3" fillId="0" borderId="0" xfId="1" applyNumberFormat="1" applyFont="1" applyFill="1" applyBorder="1" applyAlignment="1">
      <alignment horizontal="left"/>
    </xf>
    <xf numFmtId="0" fontId="0" fillId="0" borderId="0" xfId="1" applyFont="1" applyFill="1" applyBorder="1" applyAlignment="1">
      <alignment vertical="center"/>
    </xf>
    <xf numFmtId="49" fontId="6" fillId="2" borderId="6" xfId="1" applyNumberFormat="1" applyFont="1" applyFill="1" applyBorder="1" applyAlignment="1">
      <alignment vertical="top" textRotation="255" wrapText="1"/>
    </xf>
    <xf numFmtId="49" fontId="6" fillId="2" borderId="7" xfId="1" applyNumberFormat="1" applyFont="1" applyFill="1" applyBorder="1" applyAlignment="1">
      <alignment vertical="top" textRotation="255" wrapText="1"/>
    </xf>
    <xf numFmtId="49" fontId="6" fillId="2" borderId="8" xfId="1" applyNumberFormat="1" applyFont="1" applyFill="1" applyBorder="1" applyAlignment="1">
      <alignment vertical="top" textRotation="255" wrapText="1"/>
    </xf>
    <xf numFmtId="0" fontId="5" fillId="2" borderId="11" xfId="0" applyNumberFormat="1" applyFont="1" applyFill="1" applyBorder="1" applyAlignment="1">
      <alignment horizontal="center" vertical="center" wrapText="1"/>
    </xf>
    <xf numFmtId="0" fontId="5" fillId="2" borderId="12" xfId="0" applyNumberFormat="1" applyFont="1" applyFill="1" applyBorder="1" applyAlignment="1">
      <alignment horizontal="center" vertical="center" wrapText="1"/>
    </xf>
    <xf numFmtId="0" fontId="5" fillId="2" borderId="13" xfId="0" applyNumberFormat="1" applyFont="1" applyFill="1" applyBorder="1" applyAlignment="1">
      <alignment horizontal="center" vertical="center" wrapText="1"/>
    </xf>
    <xf numFmtId="176" fontId="3" fillId="2" borderId="16" xfId="1" applyNumberFormat="1" applyFont="1" applyFill="1" applyBorder="1" applyAlignment="1">
      <alignment horizontal="right" vertical="center"/>
    </xf>
    <xf numFmtId="176" fontId="3" fillId="2" borderId="17" xfId="1" applyNumberFormat="1" applyFont="1" applyFill="1" applyBorder="1" applyAlignment="1">
      <alignment horizontal="right" vertical="center"/>
    </xf>
    <xf numFmtId="176" fontId="3" fillId="2" borderId="18" xfId="1" applyNumberFormat="1" applyFont="1" applyFill="1" applyBorder="1" applyAlignment="1">
      <alignment horizontal="right" vertical="center"/>
    </xf>
    <xf numFmtId="176" fontId="3" fillId="2" borderId="19" xfId="1" applyNumberFormat="1" applyFont="1" applyFill="1" applyBorder="1" applyAlignment="1">
      <alignment horizontal="right" vertical="center"/>
    </xf>
    <xf numFmtId="176" fontId="3" fillId="2" borderId="20" xfId="1" applyNumberFormat="1" applyFont="1" applyFill="1" applyBorder="1" applyAlignment="1">
      <alignment horizontal="right" vertical="center"/>
    </xf>
    <xf numFmtId="176" fontId="3" fillId="2" borderId="21" xfId="1" applyNumberFormat="1" applyFont="1" applyFill="1" applyBorder="1" applyAlignment="1">
      <alignment horizontal="right" vertical="center"/>
    </xf>
    <xf numFmtId="0" fontId="5" fillId="0" borderId="0" xfId="1" applyFont="1" applyFill="1" applyBorder="1" applyAlignment="1">
      <alignment horizontal="right" vertical="center" wrapText="1"/>
    </xf>
    <xf numFmtId="176" fontId="3" fillId="2" borderId="22" xfId="1" applyNumberFormat="1" applyFont="1" applyFill="1" applyBorder="1" applyAlignment="1">
      <alignment horizontal="right" vertical="center"/>
    </xf>
    <xf numFmtId="176" fontId="3" fillId="2" borderId="24" xfId="1" applyNumberFormat="1" applyFont="1" applyFill="1" applyBorder="1" applyAlignment="1">
      <alignment horizontal="right" vertical="center"/>
    </xf>
    <xf numFmtId="176" fontId="3" fillId="2" borderId="23" xfId="1" applyNumberFormat="1" applyFont="1" applyFill="1" applyBorder="1" applyAlignment="1">
      <alignment horizontal="right" vertical="center"/>
    </xf>
    <xf numFmtId="177" fontId="3" fillId="2" borderId="1" xfId="1" applyNumberFormat="1" applyFont="1" applyFill="1" applyBorder="1" applyAlignment="1">
      <alignment horizontal="right" vertical="center" shrinkToFit="1"/>
    </xf>
    <xf numFmtId="177" fontId="3" fillId="2" borderId="30" xfId="1" applyNumberFormat="1" applyFont="1" applyFill="1" applyBorder="1" applyAlignment="1">
      <alignment horizontal="right" vertical="center" shrinkToFit="1"/>
    </xf>
    <xf numFmtId="177" fontId="3" fillId="2" borderId="31" xfId="1" applyNumberFormat="1" applyFont="1" applyFill="1" applyBorder="1" applyAlignment="1">
      <alignment horizontal="right" vertical="center" shrinkToFit="1"/>
    </xf>
    <xf numFmtId="49" fontId="5" fillId="2" borderId="15" xfId="1" applyNumberFormat="1" applyFont="1" applyFill="1" applyBorder="1" applyAlignment="1">
      <alignment vertical="center" wrapText="1"/>
    </xf>
    <xf numFmtId="49" fontId="5" fillId="2" borderId="2" xfId="1" applyNumberFormat="1" applyFont="1" applyFill="1" applyBorder="1" applyAlignment="1">
      <alignment vertical="center" wrapText="1"/>
    </xf>
    <xf numFmtId="0" fontId="6" fillId="2" borderId="14" xfId="1" applyFont="1" applyFill="1" applyBorder="1" applyAlignment="1">
      <alignment horizontal="center" vertical="center" wrapText="1"/>
    </xf>
    <xf numFmtId="0" fontId="6" fillId="2" borderId="5" xfId="1" applyFont="1" applyFill="1" applyBorder="1" applyAlignment="1">
      <alignment horizontal="center" vertical="center" wrapText="1"/>
    </xf>
    <xf numFmtId="0" fontId="3" fillId="0" borderId="0" xfId="1" applyFont="1" applyFill="1" applyBorder="1" applyAlignment="1">
      <alignment horizontal="left" wrapText="1"/>
    </xf>
    <xf numFmtId="176" fontId="3" fillId="3" borderId="18" xfId="1" applyNumberFormat="1" applyFont="1" applyFill="1" applyBorder="1" applyAlignment="1">
      <alignment horizontal="right" vertical="center"/>
    </xf>
    <xf numFmtId="176" fontId="3" fillId="3" borderId="23" xfId="1" applyNumberFormat="1" applyFont="1" applyFill="1" applyBorder="1" applyAlignment="1">
      <alignment horizontal="right" vertical="center"/>
    </xf>
    <xf numFmtId="176" fontId="3" fillId="3" borderId="19" xfId="1" applyNumberFormat="1" applyFont="1" applyFill="1" applyBorder="1" applyAlignment="1">
      <alignment horizontal="right" vertical="center"/>
    </xf>
    <xf numFmtId="176" fontId="3" fillId="4" borderId="18" xfId="1" applyNumberFormat="1" applyFont="1" applyFill="1" applyBorder="1" applyAlignment="1">
      <alignment horizontal="right" vertical="center"/>
    </xf>
    <xf numFmtId="176" fontId="3" fillId="5" borderId="18" xfId="1" applyNumberFormat="1" applyFont="1" applyFill="1" applyBorder="1" applyAlignment="1">
      <alignment horizontal="right" vertical="center"/>
    </xf>
    <xf numFmtId="176" fontId="3" fillId="6" borderId="18" xfId="1" applyNumberFormat="1" applyFont="1" applyFill="1" applyBorder="1" applyAlignment="1">
      <alignment horizontal="right" vertical="center"/>
    </xf>
    <xf numFmtId="176" fontId="3" fillId="6" borderId="23" xfId="1" applyNumberFormat="1" applyFont="1" applyFill="1" applyBorder="1" applyAlignment="1">
      <alignment horizontal="right" vertical="center"/>
    </xf>
    <xf numFmtId="176" fontId="3" fillId="5" borderId="19" xfId="1" applyNumberFormat="1" applyFont="1" applyFill="1" applyBorder="1" applyAlignment="1">
      <alignment horizontal="right" vertical="center"/>
    </xf>
    <xf numFmtId="176" fontId="3" fillId="3" borderId="24" xfId="1" applyNumberFormat="1" applyFont="1" applyFill="1" applyBorder="1" applyAlignment="1">
      <alignment horizontal="right" vertical="center"/>
    </xf>
    <xf numFmtId="176" fontId="3" fillId="4" borderId="17" xfId="1" applyNumberFormat="1" applyFont="1" applyFill="1" applyBorder="1" applyAlignment="1">
      <alignment horizontal="right" vertical="center"/>
    </xf>
    <xf numFmtId="176" fontId="3" fillId="5" borderId="23" xfId="1" applyNumberFormat="1" applyFont="1" applyFill="1" applyBorder="1" applyAlignment="1">
      <alignment horizontal="right" vertical="center"/>
    </xf>
    <xf numFmtId="176" fontId="3" fillId="4" borderId="24" xfId="1" applyNumberFormat="1" applyFont="1" applyFill="1" applyBorder="1" applyAlignment="1">
      <alignment horizontal="right" vertical="center"/>
    </xf>
    <xf numFmtId="176" fontId="3" fillId="6" borderId="19" xfId="1" applyNumberFormat="1" applyFont="1" applyFill="1" applyBorder="1" applyAlignment="1">
      <alignment horizontal="right" vertical="center"/>
    </xf>
    <xf numFmtId="176" fontId="3" fillId="4" borderId="23" xfId="1" applyNumberFormat="1" applyFont="1" applyFill="1" applyBorder="1" applyAlignment="1">
      <alignment horizontal="right" vertical="center"/>
    </xf>
    <xf numFmtId="176" fontId="3" fillId="4" borderId="16" xfId="1" applyNumberFormat="1" applyFont="1" applyFill="1" applyBorder="1" applyAlignment="1">
      <alignment horizontal="right" vertical="center"/>
    </xf>
    <xf numFmtId="176" fontId="3" fillId="4" borderId="19" xfId="1" applyNumberFormat="1" applyFont="1" applyFill="1" applyBorder="1" applyAlignment="1">
      <alignment horizontal="right" vertical="center"/>
    </xf>
    <xf numFmtId="176" fontId="3" fillId="3" borderId="16" xfId="1" applyNumberFormat="1" applyFont="1" applyFill="1" applyBorder="1" applyAlignment="1">
      <alignment horizontal="right" vertical="center"/>
    </xf>
    <xf numFmtId="176" fontId="3" fillId="3" borderId="17" xfId="1" applyNumberFormat="1" applyFont="1" applyFill="1" applyBorder="1" applyAlignment="1">
      <alignment horizontal="right" vertical="center"/>
    </xf>
    <xf numFmtId="0" fontId="5" fillId="0" borderId="0" xfId="1" applyFont="1" applyFill="1" applyBorder="1" applyAlignment="1"/>
    <xf numFmtId="178" fontId="3" fillId="0" borderId="9" xfId="1" applyNumberFormat="1" applyFont="1" applyFill="1" applyBorder="1">
      <alignment vertical="center"/>
    </xf>
    <xf numFmtId="176" fontId="3" fillId="0" borderId="10" xfId="1" applyNumberFormat="1" applyFont="1" applyFill="1" applyBorder="1" applyAlignment="1">
      <alignment horizontal="right" vertical="center"/>
    </xf>
    <xf numFmtId="178" fontId="3" fillId="0" borderId="3" xfId="1" applyNumberFormat="1" applyFont="1" applyFill="1" applyBorder="1">
      <alignment vertical="center"/>
    </xf>
    <xf numFmtId="178" fontId="3" fillId="0" borderId="4" xfId="1" applyNumberFormat="1" applyFont="1" applyFill="1" applyBorder="1">
      <alignment vertical="center"/>
    </xf>
    <xf numFmtId="0" fontId="3" fillId="0" borderId="4" xfId="1" applyFont="1" applyFill="1" applyBorder="1">
      <alignment vertical="center"/>
    </xf>
    <xf numFmtId="176" fontId="3" fillId="0" borderId="5" xfId="1" applyNumberFormat="1" applyFont="1" applyFill="1" applyBorder="1" applyAlignment="1">
      <alignment horizontal="right" vertical="center"/>
    </xf>
    <xf numFmtId="178" fontId="3" fillId="0" borderId="27" xfId="1" applyNumberFormat="1" applyFont="1" applyFill="1" applyBorder="1">
      <alignment vertical="center"/>
    </xf>
    <xf numFmtId="178" fontId="3" fillId="0" borderId="28" xfId="1" applyNumberFormat="1" applyFont="1" applyFill="1" applyBorder="1">
      <alignment vertical="center"/>
    </xf>
    <xf numFmtId="0" fontId="3" fillId="0" borderId="28" xfId="1" applyFont="1" applyFill="1" applyBorder="1">
      <alignment vertical="center"/>
    </xf>
    <xf numFmtId="176" fontId="3" fillId="0" borderId="29" xfId="1" applyNumberFormat="1" applyFont="1" applyFill="1" applyBorder="1" applyAlignment="1">
      <alignment horizontal="right" vertical="center"/>
    </xf>
    <xf numFmtId="49" fontId="0" fillId="0" borderId="0" xfId="0" applyNumberFormat="1"/>
    <xf numFmtId="176" fontId="0" fillId="0" borderId="0" xfId="0" applyNumberFormat="1"/>
    <xf numFmtId="176" fontId="9" fillId="0" borderId="0" xfId="0" applyNumberFormat="1" applyFont="1"/>
    <xf numFmtId="0" fontId="3" fillId="0" borderId="33" xfId="1" applyNumberFormat="1" applyFont="1" applyFill="1" applyBorder="1" applyAlignment="1">
      <alignment horizontal="left"/>
    </xf>
    <xf numFmtId="49" fontId="10" fillId="2" borderId="33" xfId="1" applyNumberFormat="1" applyFont="1" applyFill="1" applyBorder="1" applyAlignment="1">
      <alignment vertical="center" wrapText="1"/>
    </xf>
    <xf numFmtId="176" fontId="10" fillId="2" borderId="36" xfId="1" applyNumberFormat="1" applyFont="1" applyFill="1" applyBorder="1" applyAlignment="1">
      <alignment horizontal="right" vertical="center"/>
    </xf>
    <xf numFmtId="176" fontId="10" fillId="0" borderId="36" xfId="1" applyNumberFormat="1" applyFont="1" applyFill="1" applyBorder="1" applyAlignment="1">
      <alignment horizontal="right" vertical="center"/>
    </xf>
    <xf numFmtId="176" fontId="10" fillId="2" borderId="32" xfId="1" applyNumberFormat="1" applyFont="1" applyFill="1" applyBorder="1" applyAlignment="1">
      <alignment horizontal="right" vertical="center"/>
    </xf>
    <xf numFmtId="176" fontId="10" fillId="2" borderId="35" xfId="1" applyNumberFormat="1" applyFont="1" applyFill="1" applyBorder="1" applyAlignment="1">
      <alignment horizontal="right" vertical="center"/>
    </xf>
    <xf numFmtId="176" fontId="10" fillId="0" borderId="35" xfId="1" applyNumberFormat="1" applyFont="1" applyFill="1" applyBorder="1" applyAlignment="1">
      <alignment horizontal="right" vertical="center"/>
    </xf>
    <xf numFmtId="49" fontId="8" fillId="2" borderId="36" xfId="1" applyNumberFormat="1" applyFont="1" applyFill="1" applyBorder="1" applyAlignment="1">
      <alignment vertical="top" wrapText="1"/>
    </xf>
    <xf numFmtId="49" fontId="8" fillId="2" borderId="35" xfId="1" applyNumberFormat="1" applyFont="1" applyFill="1" applyBorder="1" applyAlignment="1">
      <alignment vertical="top" wrapText="1"/>
    </xf>
    <xf numFmtId="49" fontId="8" fillId="2" borderId="32" xfId="1" applyNumberFormat="1" applyFont="1" applyFill="1" applyBorder="1" applyAlignment="1">
      <alignment vertical="top" wrapText="1"/>
    </xf>
    <xf numFmtId="176" fontId="6" fillId="0" borderId="0" xfId="0" applyNumberFormat="1" applyFont="1"/>
    <xf numFmtId="176" fontId="11" fillId="0" borderId="0" xfId="0" applyNumberFormat="1" applyFont="1"/>
    <xf numFmtId="0" fontId="11" fillId="0" borderId="0" xfId="1" applyNumberFormat="1" applyFont="1" applyFill="1" applyBorder="1" applyAlignment="1">
      <alignment horizontal="left"/>
    </xf>
    <xf numFmtId="49" fontId="6" fillId="2" borderId="2" xfId="1" applyNumberFormat="1" applyFont="1" applyFill="1" applyBorder="1" applyAlignment="1">
      <alignment vertical="center" wrapText="1"/>
    </xf>
    <xf numFmtId="176" fontId="11" fillId="2" borderId="24" xfId="1" applyNumberFormat="1" applyFont="1" applyFill="1" applyBorder="1" applyAlignment="1">
      <alignment horizontal="right" vertical="center"/>
    </xf>
    <xf numFmtId="176" fontId="11" fillId="2" borderId="16" xfId="1" applyNumberFormat="1" applyFont="1" applyFill="1" applyBorder="1" applyAlignment="1">
      <alignment horizontal="right" vertical="center"/>
    </xf>
    <xf numFmtId="176" fontId="11" fillId="2" borderId="17" xfId="1" applyNumberFormat="1" applyFont="1" applyFill="1" applyBorder="1" applyAlignment="1">
      <alignment horizontal="right" vertical="center"/>
    </xf>
    <xf numFmtId="49" fontId="6" fillId="2" borderId="15" xfId="1" applyNumberFormat="1" applyFont="1" applyFill="1" applyBorder="1" applyAlignment="1">
      <alignment vertical="center" wrapText="1"/>
    </xf>
    <xf numFmtId="176" fontId="11" fillId="2" borderId="23" xfId="1" applyNumberFormat="1" applyFont="1" applyFill="1" applyBorder="1" applyAlignment="1">
      <alignment horizontal="right" vertical="center"/>
    </xf>
    <xf numFmtId="176" fontId="11" fillId="2" borderId="18" xfId="1" applyNumberFormat="1" applyFont="1" applyFill="1" applyBorder="1" applyAlignment="1">
      <alignment horizontal="right" vertical="center"/>
    </xf>
    <xf numFmtId="176" fontId="11" fillId="2" borderId="19" xfId="1" applyNumberFormat="1" applyFont="1" applyFill="1" applyBorder="1" applyAlignment="1">
      <alignment horizontal="right" vertical="center"/>
    </xf>
    <xf numFmtId="0" fontId="11" fillId="0" borderId="33" xfId="1" applyNumberFormat="1" applyFont="1" applyFill="1" applyBorder="1" applyAlignment="1">
      <alignment horizontal="left"/>
    </xf>
    <xf numFmtId="49" fontId="6" fillId="2" borderId="33" xfId="1" applyNumberFormat="1" applyFont="1" applyFill="1" applyBorder="1" applyAlignment="1">
      <alignment horizontal="center" vertical="center" wrapText="1"/>
    </xf>
    <xf numFmtId="49" fontId="6" fillId="2" borderId="36" xfId="1" applyNumberFormat="1" applyFont="1" applyFill="1" applyBorder="1" applyAlignment="1">
      <alignment horizontal="center" vertical="center" wrapText="1"/>
    </xf>
    <xf numFmtId="49" fontId="6" fillId="2" borderId="32" xfId="1" applyNumberFormat="1" applyFont="1" applyFill="1" applyBorder="1" applyAlignment="1">
      <alignment horizontal="center" vertical="center" wrapText="1"/>
    </xf>
    <xf numFmtId="49" fontId="6" fillId="2" borderId="37" xfId="1" applyNumberFormat="1" applyFont="1" applyFill="1" applyBorder="1" applyAlignment="1">
      <alignment horizontal="center" vertical="center" wrapText="1"/>
    </xf>
    <xf numFmtId="176" fontId="8" fillId="2" borderId="36" xfId="1" applyNumberFormat="1" applyFont="1" applyFill="1" applyBorder="1" applyAlignment="1">
      <alignment horizontal="right" vertical="center"/>
    </xf>
    <xf numFmtId="176" fontId="8" fillId="2" borderId="37" xfId="1" applyNumberFormat="1" applyFont="1" applyFill="1" applyBorder="1" applyAlignment="1">
      <alignment horizontal="right" vertical="center"/>
    </xf>
    <xf numFmtId="176" fontId="8" fillId="2" borderId="32" xfId="1" applyNumberFormat="1" applyFont="1" applyFill="1" applyBorder="1" applyAlignment="1">
      <alignment horizontal="right" vertical="center"/>
    </xf>
    <xf numFmtId="176" fontId="8" fillId="0" borderId="37" xfId="1" applyNumberFormat="1" applyFont="1" applyFill="1" applyBorder="1" applyAlignment="1">
      <alignment horizontal="right" vertical="center"/>
    </xf>
    <xf numFmtId="0" fontId="11" fillId="0" borderId="0" xfId="1" applyNumberFormat="1" applyFont="1" applyFill="1">
      <alignment vertical="center"/>
    </xf>
    <xf numFmtId="0" fontId="11" fillId="0" borderId="0" xfId="1" applyFont="1" applyFill="1" applyAlignment="1">
      <alignment vertical="center" wrapText="1"/>
    </xf>
    <xf numFmtId="0" fontId="11" fillId="0" borderId="0" xfId="1" applyFont="1" applyFill="1" applyAlignment="1">
      <alignment horizontal="right" vertical="center"/>
    </xf>
    <xf numFmtId="0" fontId="11" fillId="0" borderId="0" xfId="1" applyFont="1" applyFill="1" applyBorder="1">
      <alignment vertical="center"/>
    </xf>
    <xf numFmtId="0" fontId="11" fillId="0" borderId="0" xfId="1" applyFont="1" applyFill="1">
      <alignment vertical="center"/>
    </xf>
    <xf numFmtId="0" fontId="11" fillId="0" borderId="0" xfId="1" applyFont="1" applyFill="1" applyBorder="1" applyAlignment="1">
      <alignment vertical="center"/>
    </xf>
    <xf numFmtId="178" fontId="11" fillId="0" borderId="0" xfId="1" applyNumberFormat="1" applyFont="1" applyFill="1">
      <alignment vertical="center"/>
    </xf>
    <xf numFmtId="0" fontId="11" fillId="0" borderId="0" xfId="1" applyFont="1" applyFill="1" applyBorder="1" applyAlignment="1">
      <alignment horizontal="left" wrapText="1"/>
    </xf>
    <xf numFmtId="0" fontId="6" fillId="0" borderId="0" xfId="1" applyFont="1" applyFill="1" applyBorder="1" applyAlignment="1">
      <alignment horizontal="right" vertical="center" wrapText="1"/>
    </xf>
    <xf numFmtId="0" fontId="6" fillId="0" borderId="0" xfId="1" applyFont="1" applyFill="1" applyBorder="1" applyAlignment="1">
      <alignment vertical="center" wrapText="1"/>
    </xf>
    <xf numFmtId="0" fontId="8" fillId="0" borderId="0" xfId="1" applyFont="1" applyFill="1" applyBorder="1" applyAlignment="1">
      <alignment vertical="center"/>
    </xf>
    <xf numFmtId="0" fontId="6" fillId="0" borderId="0" xfId="1" applyFont="1" applyFill="1" applyBorder="1" applyAlignment="1">
      <alignment horizontal="center" vertical="center"/>
    </xf>
    <xf numFmtId="0" fontId="6" fillId="2" borderId="11" xfId="0" applyNumberFormat="1" applyFont="1" applyFill="1" applyBorder="1" applyAlignment="1">
      <alignment horizontal="center" vertical="center" wrapText="1"/>
    </xf>
    <xf numFmtId="0" fontId="6" fillId="2" borderId="12" xfId="0" applyNumberFormat="1" applyFont="1" applyFill="1" applyBorder="1" applyAlignment="1">
      <alignment horizontal="center" vertical="center" wrapText="1"/>
    </xf>
    <xf numFmtId="0" fontId="6" fillId="2" borderId="13" xfId="0" applyNumberFormat="1" applyFont="1" applyFill="1" applyBorder="1" applyAlignment="1">
      <alignment horizontal="center" vertical="center" wrapText="1"/>
    </xf>
    <xf numFmtId="177" fontId="11" fillId="2" borderId="30" xfId="1" applyNumberFormat="1" applyFont="1" applyFill="1" applyBorder="1" applyAlignment="1">
      <alignment horizontal="right" vertical="center" shrinkToFit="1"/>
    </xf>
    <xf numFmtId="177" fontId="11" fillId="2" borderId="31" xfId="1" applyNumberFormat="1" applyFont="1" applyFill="1" applyBorder="1" applyAlignment="1">
      <alignment horizontal="right" vertical="center" shrinkToFit="1"/>
    </xf>
    <xf numFmtId="0" fontId="8" fillId="0" borderId="0" xfId="0" applyFont="1"/>
    <xf numFmtId="176" fontId="8" fillId="0" borderId="0" xfId="0" applyNumberFormat="1" applyFont="1"/>
    <xf numFmtId="49" fontId="6" fillId="2" borderId="32" xfId="1" applyNumberFormat="1" applyFont="1" applyFill="1" applyBorder="1" applyAlignment="1">
      <alignment horizontal="left" vertical="center" wrapText="1"/>
    </xf>
    <xf numFmtId="0" fontId="6" fillId="2" borderId="32" xfId="1" applyFont="1" applyFill="1" applyBorder="1" applyAlignment="1">
      <alignment horizontal="left" vertical="center" wrapText="1"/>
    </xf>
    <xf numFmtId="176" fontId="8" fillId="0" borderId="36" xfId="1" applyNumberFormat="1" applyFont="1" applyFill="1" applyBorder="1" applyAlignment="1">
      <alignment horizontal="right" vertical="center"/>
    </xf>
    <xf numFmtId="176" fontId="8" fillId="0" borderId="32" xfId="1" applyNumberFormat="1" applyFont="1" applyFill="1" applyBorder="1" applyAlignment="1">
      <alignment horizontal="right" vertical="center"/>
    </xf>
    <xf numFmtId="49" fontId="8" fillId="2" borderId="36" xfId="1" applyNumberFormat="1" applyFont="1" applyFill="1" applyBorder="1" applyAlignment="1">
      <alignment horizontal="center" vertical="center" wrapText="1"/>
    </xf>
    <xf numFmtId="49" fontId="8" fillId="2" borderId="37" xfId="1" applyNumberFormat="1" applyFont="1" applyFill="1" applyBorder="1" applyAlignment="1">
      <alignment horizontal="center" vertical="center" wrapText="1"/>
    </xf>
    <xf numFmtId="49" fontId="8" fillId="2" borderId="32" xfId="1" applyNumberFormat="1" applyFont="1" applyFill="1" applyBorder="1" applyAlignment="1">
      <alignment horizontal="center" vertical="center" wrapText="1"/>
    </xf>
    <xf numFmtId="0" fontId="12" fillId="0" borderId="0" xfId="0" applyFont="1"/>
    <xf numFmtId="0" fontId="11" fillId="0" borderId="0" xfId="1" applyNumberFormat="1" applyFont="1" applyFill="1" applyAlignment="1">
      <alignment horizontal="center" vertical="center"/>
    </xf>
    <xf numFmtId="0" fontId="11" fillId="0" borderId="0" xfId="1" applyFont="1" applyFill="1" applyAlignment="1">
      <alignment horizontal="center" vertical="center"/>
    </xf>
    <xf numFmtId="0" fontId="11" fillId="0" borderId="0" xfId="1" applyFont="1" applyFill="1" applyBorder="1" applyAlignment="1">
      <alignment horizontal="center" vertical="center"/>
    </xf>
    <xf numFmtId="177" fontId="11" fillId="2" borderId="1" xfId="1" applyNumberFormat="1" applyFont="1" applyFill="1" applyBorder="1" applyAlignment="1">
      <alignment horizontal="right" vertical="center" shrinkToFit="1"/>
    </xf>
    <xf numFmtId="176" fontId="11" fillId="2" borderId="22" xfId="1" applyNumberFormat="1" applyFont="1" applyFill="1" applyBorder="1" applyAlignment="1">
      <alignment horizontal="right" vertical="center"/>
    </xf>
    <xf numFmtId="176" fontId="11" fillId="2" borderId="20" xfId="1" applyNumberFormat="1" applyFont="1" applyFill="1" applyBorder="1" applyAlignment="1">
      <alignment horizontal="right" vertical="center"/>
    </xf>
    <xf numFmtId="176" fontId="11" fillId="2" borderId="21" xfId="1" applyNumberFormat="1" applyFont="1" applyFill="1" applyBorder="1" applyAlignment="1">
      <alignment horizontal="right" vertical="center"/>
    </xf>
    <xf numFmtId="0" fontId="8" fillId="0" borderId="0" xfId="0" applyFont="1" applyAlignment="1">
      <alignment horizontal="center"/>
    </xf>
    <xf numFmtId="49" fontId="8" fillId="2" borderId="33" xfId="1" applyNumberFormat="1" applyFont="1" applyFill="1" applyBorder="1" applyAlignment="1">
      <alignment horizontal="center" vertical="center" wrapText="1"/>
    </xf>
    <xf numFmtId="176" fontId="8" fillId="2" borderId="36" xfId="1" applyNumberFormat="1" applyFont="1" applyFill="1" applyBorder="1" applyAlignment="1">
      <alignment horizontal="center" vertical="center"/>
    </xf>
    <xf numFmtId="176" fontId="8" fillId="2" borderId="37" xfId="1" applyNumberFormat="1" applyFont="1" applyFill="1" applyBorder="1" applyAlignment="1">
      <alignment horizontal="center" vertical="center"/>
    </xf>
    <xf numFmtId="176" fontId="8" fillId="2" borderId="32" xfId="1" applyNumberFormat="1" applyFont="1" applyFill="1" applyBorder="1" applyAlignment="1">
      <alignment horizontal="center" vertical="center"/>
    </xf>
    <xf numFmtId="49" fontId="0" fillId="2" borderId="33" xfId="1" applyNumberFormat="1" applyFont="1" applyFill="1" applyBorder="1" applyAlignment="1">
      <alignment horizontal="center" vertical="center" wrapText="1"/>
    </xf>
    <xf numFmtId="176" fontId="8" fillId="7" borderId="36" xfId="1" applyNumberFormat="1" applyFont="1" applyFill="1" applyBorder="1" applyAlignment="1">
      <alignment horizontal="right" vertical="center"/>
    </xf>
    <xf numFmtId="176" fontId="8" fillId="7" borderId="37" xfId="1" applyNumberFormat="1" applyFont="1" applyFill="1" applyBorder="1" applyAlignment="1">
      <alignment horizontal="right" vertical="center"/>
    </xf>
    <xf numFmtId="176" fontId="8" fillId="7" borderId="32" xfId="1" applyNumberFormat="1" applyFont="1" applyFill="1" applyBorder="1" applyAlignment="1">
      <alignment horizontal="right" vertical="center"/>
    </xf>
    <xf numFmtId="177" fontId="11" fillId="2" borderId="32" xfId="1" applyNumberFormat="1" applyFont="1" applyFill="1" applyBorder="1" applyAlignment="1">
      <alignment horizontal="right" vertical="center"/>
    </xf>
    <xf numFmtId="49" fontId="6" fillId="2" borderId="36" xfId="1" applyNumberFormat="1" applyFont="1" applyFill="1" applyBorder="1" applyAlignment="1">
      <alignment horizontal="center" vertical="center" textRotation="255" wrapText="1"/>
    </xf>
    <xf numFmtId="49" fontId="6" fillId="2" borderId="37" xfId="1" applyNumberFormat="1" applyFont="1" applyFill="1" applyBorder="1" applyAlignment="1">
      <alignment horizontal="center" vertical="center" textRotation="255" wrapText="1"/>
    </xf>
    <xf numFmtId="49" fontId="6" fillId="2" borderId="32" xfId="1" applyNumberFormat="1" applyFont="1" applyFill="1" applyBorder="1" applyAlignment="1">
      <alignment horizontal="center" vertical="center" textRotation="255" wrapText="1"/>
    </xf>
    <xf numFmtId="179" fontId="0" fillId="0" borderId="0" xfId="0" applyNumberFormat="1"/>
    <xf numFmtId="0" fontId="3" fillId="0" borderId="0" xfId="1" applyFont="1" applyFill="1" applyAlignment="1">
      <alignment horizontal="center" vertical="center"/>
    </xf>
    <xf numFmtId="0" fontId="3" fillId="0" borderId="0" xfId="1" applyFont="1" applyFill="1" applyBorder="1" applyAlignment="1">
      <alignment horizontal="center" vertical="center"/>
    </xf>
    <xf numFmtId="0" fontId="0" fillId="0" borderId="0" xfId="0" applyAlignment="1">
      <alignment horizontal="center"/>
    </xf>
    <xf numFmtId="49" fontId="8" fillId="2" borderId="39" xfId="1" applyNumberFormat="1" applyFont="1" applyFill="1" applyBorder="1" applyAlignment="1">
      <alignment horizontal="center" vertical="center" wrapText="1"/>
    </xf>
    <xf numFmtId="49" fontId="8" fillId="2" borderId="41" xfId="1" applyNumberFormat="1" applyFont="1" applyFill="1" applyBorder="1" applyAlignment="1">
      <alignment horizontal="center" vertical="center" wrapText="1"/>
    </xf>
    <xf numFmtId="49" fontId="8" fillId="2" borderId="42" xfId="1" applyNumberFormat="1" applyFont="1" applyFill="1" applyBorder="1" applyAlignment="1">
      <alignment horizontal="center" vertical="center" wrapText="1"/>
    </xf>
    <xf numFmtId="176" fontId="8" fillId="7" borderId="39" xfId="1" applyNumberFormat="1" applyFont="1" applyFill="1" applyBorder="1" applyAlignment="1">
      <alignment horizontal="center" vertical="center"/>
    </xf>
    <xf numFmtId="176" fontId="8" fillId="7" borderId="42" xfId="1" applyNumberFormat="1" applyFont="1" applyFill="1" applyBorder="1" applyAlignment="1">
      <alignment horizontal="center" vertical="center"/>
    </xf>
    <xf numFmtId="176" fontId="8" fillId="7" borderId="41" xfId="1" applyNumberFormat="1" applyFont="1" applyFill="1" applyBorder="1" applyAlignment="1">
      <alignment horizontal="center" vertical="center"/>
    </xf>
    <xf numFmtId="0" fontId="14" fillId="0" borderId="0" xfId="1" applyFont="1" applyFill="1">
      <alignment vertical="center"/>
    </xf>
    <xf numFmtId="0" fontId="14" fillId="0" borderId="0" xfId="1" applyFont="1" applyFill="1" applyBorder="1">
      <alignment vertical="center"/>
    </xf>
    <xf numFmtId="0" fontId="14" fillId="0" borderId="0" xfId="1" applyFont="1" applyFill="1" applyBorder="1" applyAlignment="1">
      <alignment vertical="center"/>
    </xf>
    <xf numFmtId="0" fontId="13" fillId="0" borderId="0" xfId="0" applyFont="1"/>
    <xf numFmtId="177" fontId="13" fillId="2" borderId="41" xfId="1" applyNumberFormat="1" applyFont="1" applyFill="1" applyBorder="1" applyAlignment="1">
      <alignment horizontal="right" vertical="center"/>
    </xf>
    <xf numFmtId="177" fontId="3" fillId="0" borderId="0" xfId="1" applyNumberFormat="1" applyFont="1" applyFill="1">
      <alignment vertical="center"/>
    </xf>
    <xf numFmtId="0" fontId="3" fillId="0" borderId="0" xfId="1" applyNumberFormat="1" applyFont="1" applyFill="1" applyBorder="1" applyAlignment="1">
      <alignment horizontal="center" vertical="center"/>
    </xf>
    <xf numFmtId="0" fontId="3" fillId="0" borderId="0" xfId="1" applyNumberFormat="1" applyFont="1" applyFill="1" applyBorder="1">
      <alignment vertical="center"/>
    </xf>
    <xf numFmtId="49" fontId="6" fillId="0" borderId="33" xfId="0" applyNumberFormat="1" applyFont="1" applyBorder="1" applyAlignment="1">
      <alignment horizontal="center" vertical="center" wrapText="1"/>
    </xf>
    <xf numFmtId="0" fontId="6" fillId="0" borderId="44" xfId="0" applyFont="1" applyBorder="1" applyAlignment="1">
      <alignment horizontal="left" vertical="center" wrapText="1"/>
    </xf>
    <xf numFmtId="0" fontId="6" fillId="0" borderId="32" xfId="0" applyFont="1" applyBorder="1" applyAlignment="1">
      <alignment vertical="center"/>
    </xf>
    <xf numFmtId="184" fontId="0" fillId="0" borderId="0" xfId="0" applyNumberFormat="1"/>
    <xf numFmtId="0" fontId="6" fillId="0" borderId="47" xfId="0" applyFont="1" applyBorder="1" applyAlignment="1">
      <alignment horizontal="left" vertical="center" wrapText="1"/>
    </xf>
    <xf numFmtId="0" fontId="6" fillId="0" borderId="48" xfId="0" applyNumberFormat="1" applyFont="1" applyBorder="1" applyAlignment="1">
      <alignment vertical="center"/>
    </xf>
    <xf numFmtId="0" fontId="0" fillId="0" borderId="0" xfId="0"/>
    <xf numFmtId="0" fontId="3" fillId="0" borderId="0" xfId="1" applyFont="1" applyFill="1">
      <alignment vertical="center"/>
    </xf>
    <xf numFmtId="0" fontId="3" fillId="0" borderId="0" xfId="1" applyFont="1" applyFill="1" applyAlignment="1">
      <alignment vertical="center" wrapText="1"/>
    </xf>
    <xf numFmtId="0" fontId="3" fillId="0" borderId="0" xfId="1" applyFont="1" applyFill="1" applyBorder="1" applyAlignment="1">
      <alignment vertical="center"/>
    </xf>
    <xf numFmtId="0" fontId="3" fillId="0" borderId="0" xfId="1" applyFont="1" applyFill="1" applyBorder="1">
      <alignment vertical="center"/>
    </xf>
    <xf numFmtId="0" fontId="3" fillId="0" borderId="0" xfId="1" applyFont="1" applyFill="1" applyBorder="1" applyAlignment="1">
      <alignment vertical="center" wrapText="1"/>
    </xf>
    <xf numFmtId="178" fontId="3" fillId="0" borderId="0" xfId="1" applyNumberFormat="1" applyFont="1" applyFill="1">
      <alignment vertical="center"/>
    </xf>
    <xf numFmtId="0" fontId="5" fillId="0" borderId="0" xfId="1" applyFont="1" applyFill="1" applyBorder="1" applyAlignment="1">
      <alignment vertical="center" wrapText="1"/>
    </xf>
    <xf numFmtId="0" fontId="5" fillId="0" borderId="0" xfId="1" applyFont="1" applyFill="1" applyBorder="1" applyAlignment="1">
      <alignment horizontal="center" vertical="center"/>
    </xf>
    <xf numFmtId="0" fontId="3" fillId="0" borderId="0" xfId="1" applyFont="1" applyFill="1" applyAlignment="1">
      <alignment horizontal="right" vertical="center"/>
    </xf>
    <xf numFmtId="0" fontId="3" fillId="0" borderId="0" xfId="1" applyNumberFormat="1" applyFont="1" applyFill="1" applyAlignment="1">
      <alignment horizontal="center" vertical="center"/>
    </xf>
    <xf numFmtId="0" fontId="3" fillId="0" borderId="0" xfId="1" applyNumberFormat="1" applyFont="1" applyFill="1">
      <alignment vertical="center"/>
    </xf>
    <xf numFmtId="0" fontId="6" fillId="0" borderId="0" xfId="1" applyNumberFormat="1" applyFont="1" applyFill="1" applyBorder="1" applyAlignment="1">
      <alignment vertical="top" textRotation="255" wrapText="1"/>
    </xf>
    <xf numFmtId="0" fontId="3" fillId="0" borderId="0" xfId="1" applyNumberFormat="1" applyFont="1" applyFill="1" applyBorder="1">
      <alignment vertical="center"/>
    </xf>
    <xf numFmtId="0" fontId="3" fillId="0" borderId="0" xfId="1" applyNumberFormat="1" applyFont="1" applyFill="1" applyBorder="1" applyAlignment="1">
      <alignment horizontal="center" vertical="center"/>
    </xf>
    <xf numFmtId="0" fontId="0" fillId="0" borderId="0" xfId="1" applyFont="1" applyFill="1" applyBorder="1" applyAlignment="1">
      <alignment vertical="center"/>
    </xf>
    <xf numFmtId="49" fontId="6" fillId="2" borderId="6" xfId="1" applyNumberFormat="1" applyFont="1" applyFill="1" applyBorder="1" applyAlignment="1">
      <alignment vertical="top" textRotation="255" wrapText="1"/>
    </xf>
    <xf numFmtId="49" fontId="6" fillId="2" borderId="7" xfId="1" applyNumberFormat="1" applyFont="1" applyFill="1" applyBorder="1" applyAlignment="1">
      <alignment vertical="top" textRotation="255" wrapText="1"/>
    </xf>
    <xf numFmtId="49" fontId="6" fillId="2" borderId="8" xfId="1" applyNumberFormat="1" applyFont="1" applyFill="1" applyBorder="1" applyAlignment="1">
      <alignment vertical="top" textRotation="255" wrapText="1"/>
    </xf>
    <xf numFmtId="0" fontId="5" fillId="2" borderId="11" xfId="0" applyNumberFormat="1" applyFont="1" applyFill="1" applyBorder="1" applyAlignment="1">
      <alignment horizontal="center" vertical="center" wrapText="1"/>
    </xf>
    <xf numFmtId="0" fontId="5" fillId="2" borderId="12" xfId="0" applyNumberFormat="1" applyFont="1" applyFill="1" applyBorder="1" applyAlignment="1">
      <alignment horizontal="center" vertical="center" wrapText="1"/>
    </xf>
    <xf numFmtId="0" fontId="5" fillId="2" borderId="13" xfId="0" applyNumberFormat="1" applyFont="1" applyFill="1" applyBorder="1" applyAlignment="1">
      <alignment horizontal="center" vertical="center" wrapText="1"/>
    </xf>
    <xf numFmtId="176" fontId="3" fillId="2" borderId="16" xfId="1" applyNumberFormat="1" applyFont="1" applyFill="1" applyBorder="1" applyAlignment="1">
      <alignment horizontal="right" vertical="center"/>
    </xf>
    <xf numFmtId="176" fontId="3" fillId="2" borderId="17" xfId="1" applyNumberFormat="1" applyFont="1" applyFill="1" applyBorder="1" applyAlignment="1">
      <alignment horizontal="right" vertical="center"/>
    </xf>
    <xf numFmtId="176" fontId="3" fillId="2" borderId="18" xfId="1" applyNumberFormat="1" applyFont="1" applyFill="1" applyBorder="1" applyAlignment="1">
      <alignment horizontal="right" vertical="center"/>
    </xf>
    <xf numFmtId="176" fontId="3" fillId="2" borderId="19" xfId="1" applyNumberFormat="1" applyFont="1" applyFill="1" applyBorder="1" applyAlignment="1">
      <alignment horizontal="right" vertical="center"/>
    </xf>
    <xf numFmtId="176" fontId="3" fillId="2" borderId="20" xfId="1" applyNumberFormat="1" applyFont="1" applyFill="1" applyBorder="1" applyAlignment="1">
      <alignment horizontal="right" vertical="center"/>
    </xf>
    <xf numFmtId="176" fontId="3" fillId="2" borderId="21" xfId="1" applyNumberFormat="1" applyFont="1" applyFill="1" applyBorder="1" applyAlignment="1">
      <alignment horizontal="right" vertical="center"/>
    </xf>
    <xf numFmtId="176" fontId="3" fillId="2" borderId="22" xfId="1" applyNumberFormat="1" applyFont="1" applyFill="1" applyBorder="1" applyAlignment="1">
      <alignment horizontal="right" vertical="center"/>
    </xf>
    <xf numFmtId="176" fontId="3" fillId="2" borderId="24" xfId="1" applyNumberFormat="1" applyFont="1" applyFill="1" applyBorder="1" applyAlignment="1">
      <alignment horizontal="right" vertical="center"/>
    </xf>
    <xf numFmtId="176" fontId="3" fillId="2" borderId="23" xfId="1" applyNumberFormat="1" applyFont="1" applyFill="1" applyBorder="1" applyAlignment="1">
      <alignment horizontal="right" vertical="center"/>
    </xf>
    <xf numFmtId="177" fontId="3" fillId="2" borderId="1" xfId="1" applyNumberFormat="1" applyFont="1" applyFill="1" applyBorder="1" applyAlignment="1">
      <alignment horizontal="right" vertical="center" shrinkToFit="1"/>
    </xf>
    <xf numFmtId="177" fontId="3" fillId="2" borderId="30" xfId="1" applyNumberFormat="1" applyFont="1" applyFill="1" applyBorder="1" applyAlignment="1">
      <alignment horizontal="right" vertical="center" shrinkToFit="1"/>
    </xf>
    <xf numFmtId="177" fontId="3" fillId="2" borderId="31" xfId="1" applyNumberFormat="1" applyFont="1" applyFill="1" applyBorder="1" applyAlignment="1">
      <alignment horizontal="right" vertical="center" shrinkToFit="1"/>
    </xf>
    <xf numFmtId="0" fontId="5" fillId="0" borderId="0" xfId="1" applyFont="1" applyFill="1" applyBorder="1" applyAlignment="1">
      <alignment horizontal="right" vertical="center" wrapText="1"/>
    </xf>
    <xf numFmtId="49" fontId="5" fillId="2" borderId="0" xfId="1" applyNumberFormat="1" applyFont="1" applyFill="1" applyBorder="1" applyAlignment="1">
      <alignment vertical="center" wrapText="1"/>
    </xf>
    <xf numFmtId="49" fontId="5" fillId="2" borderId="52" xfId="1" applyNumberFormat="1" applyFont="1" applyFill="1" applyBorder="1" applyAlignment="1">
      <alignment vertical="center" wrapText="1"/>
    </xf>
    <xf numFmtId="49" fontId="5" fillId="2" borderId="4" xfId="1" applyNumberFormat="1" applyFont="1" applyFill="1" applyBorder="1" applyAlignment="1">
      <alignment vertical="center" wrapText="1"/>
    </xf>
    <xf numFmtId="49" fontId="5" fillId="2" borderId="2" xfId="1" applyNumberFormat="1" applyFont="1" applyFill="1" applyBorder="1" applyAlignment="1">
      <alignment vertical="center" wrapText="1"/>
    </xf>
    <xf numFmtId="0" fontId="6" fillId="2" borderId="14" xfId="1" applyFont="1" applyFill="1" applyBorder="1" applyAlignment="1">
      <alignment horizontal="center" vertical="center" wrapText="1"/>
    </xf>
    <xf numFmtId="0" fontId="6" fillId="2" borderId="10" xfId="1" applyFont="1" applyFill="1" applyBorder="1" applyAlignment="1">
      <alignment horizontal="center" vertical="center" wrapText="1"/>
    </xf>
    <xf numFmtId="0" fontId="5" fillId="2" borderId="53" xfId="1" applyFont="1" applyFill="1" applyBorder="1" applyAlignment="1">
      <alignment horizontal="center" vertical="center" wrapText="1"/>
    </xf>
    <xf numFmtId="0" fontId="5" fillId="2" borderId="10" xfId="1" applyFont="1" applyFill="1" applyBorder="1" applyAlignment="1">
      <alignment horizontal="center" vertical="center" wrapText="1"/>
    </xf>
    <xf numFmtId="0" fontId="5" fillId="2" borderId="43" xfId="1" applyFont="1" applyFill="1" applyBorder="1" applyAlignment="1">
      <alignment horizontal="center" vertical="center" wrapText="1"/>
    </xf>
    <xf numFmtId="0" fontId="5" fillId="2" borderId="14" xfId="1" applyFont="1" applyFill="1" applyBorder="1" applyAlignment="1">
      <alignment horizontal="center" vertical="center" wrapText="1"/>
    </xf>
    <xf numFmtId="176" fontId="3" fillId="4" borderId="16" xfId="1" applyNumberFormat="1" applyFont="1" applyFill="1" applyBorder="1" applyAlignment="1">
      <alignment horizontal="right" vertical="center"/>
    </xf>
    <xf numFmtId="176" fontId="3" fillId="4" borderId="17" xfId="1" applyNumberFormat="1" applyFont="1" applyFill="1" applyBorder="1" applyAlignment="1">
      <alignment horizontal="right" vertical="center"/>
    </xf>
    <xf numFmtId="180" fontId="3" fillId="5" borderId="24" xfId="1" applyNumberFormat="1" applyFont="1" applyFill="1" applyBorder="1" applyAlignment="1">
      <alignment horizontal="right" vertical="center"/>
    </xf>
    <xf numFmtId="180" fontId="3" fillId="3" borderId="24" xfId="1" applyNumberFormat="1" applyFont="1" applyFill="1" applyBorder="1" applyAlignment="1">
      <alignment horizontal="right" vertical="center"/>
    </xf>
    <xf numFmtId="180" fontId="3" fillId="5" borderId="16" xfId="1" applyNumberFormat="1" applyFont="1" applyFill="1" applyBorder="1" applyAlignment="1">
      <alignment horizontal="right" vertical="center"/>
    </xf>
    <xf numFmtId="180" fontId="3" fillId="3" borderId="16" xfId="1" applyNumberFormat="1" applyFont="1" applyFill="1" applyBorder="1" applyAlignment="1">
      <alignment horizontal="right" vertical="center"/>
    </xf>
    <xf numFmtId="180" fontId="3" fillId="2" borderId="16" xfId="1" applyNumberFormat="1" applyFont="1" applyFill="1" applyBorder="1" applyAlignment="1">
      <alignment horizontal="right" vertical="center"/>
    </xf>
    <xf numFmtId="181" fontId="3" fillId="2" borderId="16" xfId="1" applyNumberFormat="1" applyFont="1" applyFill="1" applyBorder="1" applyAlignment="1">
      <alignment horizontal="right" vertical="center"/>
    </xf>
    <xf numFmtId="181" fontId="3" fillId="3" borderId="16" xfId="1" applyNumberFormat="1" applyFont="1" applyFill="1" applyBorder="1" applyAlignment="1">
      <alignment horizontal="right" vertical="center"/>
    </xf>
    <xf numFmtId="181" fontId="3" fillId="2" borderId="17" xfId="1" applyNumberFormat="1" applyFont="1" applyFill="1" applyBorder="1" applyAlignment="1">
      <alignment horizontal="right" vertical="center"/>
    </xf>
    <xf numFmtId="184" fontId="3" fillId="2" borderId="16" xfId="1" applyNumberFormat="1" applyFont="1" applyFill="1" applyBorder="1" applyAlignment="1">
      <alignment horizontal="right" vertical="center"/>
    </xf>
    <xf numFmtId="184" fontId="3" fillId="3" borderId="16" xfId="1" applyNumberFormat="1" applyFont="1" applyFill="1" applyBorder="1" applyAlignment="1">
      <alignment horizontal="right" vertical="center"/>
    </xf>
    <xf numFmtId="184" fontId="3" fillId="5" borderId="16" xfId="1" applyNumberFormat="1" applyFont="1" applyFill="1" applyBorder="1" applyAlignment="1">
      <alignment horizontal="right" vertical="center"/>
    </xf>
    <xf numFmtId="185" fontId="3" fillId="2" borderId="16" xfId="1" applyNumberFormat="1" applyFont="1" applyFill="1" applyBorder="1" applyAlignment="1">
      <alignment horizontal="right" vertical="center"/>
    </xf>
    <xf numFmtId="185" fontId="3" fillId="2" borderId="17" xfId="1" applyNumberFormat="1" applyFont="1" applyFill="1" applyBorder="1" applyAlignment="1">
      <alignment horizontal="right" vertical="center"/>
    </xf>
    <xf numFmtId="185" fontId="3" fillId="4" borderId="24" xfId="1" applyNumberFormat="1" applyFont="1" applyFill="1" applyBorder="1" applyAlignment="1">
      <alignment horizontal="right" vertical="center"/>
    </xf>
    <xf numFmtId="185" fontId="3" fillId="4" borderId="16" xfId="1" applyNumberFormat="1" applyFont="1" applyFill="1" applyBorder="1" applyAlignment="1">
      <alignment horizontal="right" vertical="center"/>
    </xf>
    <xf numFmtId="183" fontId="3" fillId="2" borderId="16" xfId="1" applyNumberFormat="1" applyFont="1" applyFill="1" applyBorder="1" applyAlignment="1">
      <alignment horizontal="right" vertical="center"/>
    </xf>
    <xf numFmtId="183" fontId="3" fillId="4" borderId="24" xfId="1" applyNumberFormat="1" applyFont="1" applyFill="1" applyBorder="1" applyAlignment="1">
      <alignment horizontal="right" vertical="center"/>
    </xf>
    <xf numFmtId="183" fontId="3" fillId="4" borderId="16" xfId="1" applyNumberFormat="1" applyFont="1" applyFill="1" applyBorder="1" applyAlignment="1">
      <alignment horizontal="right" vertical="center"/>
    </xf>
    <xf numFmtId="183" fontId="3" fillId="4" borderId="17" xfId="1" applyNumberFormat="1" applyFont="1" applyFill="1" applyBorder="1" applyAlignment="1">
      <alignment horizontal="right" vertical="center"/>
    </xf>
    <xf numFmtId="183" fontId="3" fillId="6" borderId="24" xfId="1" applyNumberFormat="1" applyFont="1" applyFill="1" applyBorder="1" applyAlignment="1">
      <alignment horizontal="right" vertical="center"/>
    </xf>
    <xf numFmtId="182" fontId="3" fillId="4" borderId="24" xfId="1" applyNumberFormat="1" applyFont="1" applyFill="1" applyBorder="1" applyAlignment="1">
      <alignment horizontal="right" vertical="center"/>
    </xf>
    <xf numFmtId="182" fontId="3" fillId="6" borderId="24" xfId="1" applyNumberFormat="1" applyFont="1" applyFill="1" applyBorder="1" applyAlignment="1">
      <alignment horizontal="right" vertical="center"/>
    </xf>
    <xf numFmtId="182" fontId="3" fillId="4" borderId="16" xfId="1" applyNumberFormat="1" applyFont="1" applyFill="1" applyBorder="1" applyAlignment="1">
      <alignment horizontal="right" vertical="center"/>
    </xf>
    <xf numFmtId="182" fontId="3" fillId="2" borderId="16" xfId="1" applyNumberFormat="1" applyFont="1" applyFill="1" applyBorder="1" applyAlignment="1">
      <alignment horizontal="right" vertical="center"/>
    </xf>
    <xf numFmtId="182" fontId="3" fillId="6" borderId="17" xfId="1" applyNumberFormat="1" applyFont="1" applyFill="1" applyBorder="1" applyAlignment="1">
      <alignment horizontal="right" vertical="center"/>
    </xf>
    <xf numFmtId="182" fontId="3" fillId="4" borderId="17" xfId="1" applyNumberFormat="1" applyFont="1" applyFill="1" applyBorder="1" applyAlignment="1">
      <alignment horizontal="right" vertical="center"/>
    </xf>
    <xf numFmtId="182" fontId="3" fillId="6" borderId="16" xfId="1" applyNumberFormat="1" applyFont="1" applyFill="1" applyBorder="1" applyAlignment="1">
      <alignment horizontal="right" vertical="center"/>
    </xf>
    <xf numFmtId="186" fontId="6" fillId="2" borderId="55" xfId="1" applyNumberFormat="1" applyFont="1" applyFill="1" applyBorder="1" applyAlignment="1">
      <alignment horizontal="center" vertical="center"/>
    </xf>
    <xf numFmtId="186" fontId="8" fillId="2" borderId="33" xfId="1" applyNumberFormat="1" applyFont="1" applyFill="1" applyBorder="1" applyAlignment="1">
      <alignment horizontal="center" vertical="center"/>
    </xf>
    <xf numFmtId="0" fontId="8" fillId="2" borderId="45" xfId="1" applyNumberFormat="1" applyFont="1" applyFill="1" applyBorder="1" applyAlignment="1">
      <alignment horizontal="center" vertical="center"/>
    </xf>
    <xf numFmtId="186" fontId="8" fillId="2" borderId="49" xfId="1" applyNumberFormat="1" applyFont="1" applyFill="1" applyBorder="1" applyAlignment="1">
      <alignment horizontal="center" vertical="center"/>
    </xf>
    <xf numFmtId="186" fontId="8" fillId="2" borderId="51" xfId="1" applyNumberFormat="1" applyFont="1" applyFill="1" applyBorder="1" applyAlignment="1">
      <alignment horizontal="center" vertical="center"/>
    </xf>
    <xf numFmtId="176" fontId="8" fillId="2" borderId="33" xfId="1" applyNumberFormat="1" applyFont="1" applyFill="1" applyBorder="1" applyAlignment="1">
      <alignment horizontal="center" vertical="center"/>
    </xf>
    <xf numFmtId="176" fontId="8" fillId="0" borderId="33" xfId="0" applyNumberFormat="1" applyFont="1" applyBorder="1" applyAlignment="1">
      <alignment horizontal="center" vertical="center"/>
    </xf>
    <xf numFmtId="176" fontId="8" fillId="0" borderId="49" xfId="0" applyNumberFormat="1" applyFont="1" applyBorder="1" applyAlignment="1">
      <alignment horizontal="center" vertical="center"/>
    </xf>
    <xf numFmtId="0" fontId="6" fillId="0" borderId="33" xfId="0" applyFont="1" applyBorder="1" applyAlignment="1">
      <alignment horizontal="center" vertical="center"/>
    </xf>
    <xf numFmtId="49" fontId="13" fillId="2" borderId="37" xfId="1" applyNumberFormat="1" applyFont="1" applyFill="1" applyBorder="1" applyAlignment="1">
      <alignment horizontal="center" vertical="center" textRotation="255" wrapText="1"/>
    </xf>
    <xf numFmtId="0" fontId="15" fillId="0" borderId="0" xfId="2" applyFont="1">
      <alignment vertical="center"/>
    </xf>
    <xf numFmtId="0" fontId="15" fillId="0" borderId="61" xfId="2" applyFont="1" applyBorder="1" applyAlignment="1">
      <alignment horizontal="center" vertical="center"/>
    </xf>
    <xf numFmtId="0" fontId="18" fillId="0" borderId="61" xfId="3" applyFont="1" applyBorder="1" applyProtection="1">
      <alignment vertical="center"/>
      <protection locked="0"/>
    </xf>
    <xf numFmtId="0" fontId="15" fillId="0" borderId="61" xfId="2" applyFont="1" applyBorder="1">
      <alignment vertical="center"/>
    </xf>
    <xf numFmtId="176" fontId="15" fillId="0" borderId="61" xfId="2" applyNumberFormat="1" applyFont="1" applyBorder="1">
      <alignment vertical="center"/>
    </xf>
    <xf numFmtId="0" fontId="18" fillId="0" borderId="62" xfId="3" applyFont="1" applyBorder="1" applyProtection="1">
      <alignment vertical="center"/>
      <protection locked="0"/>
    </xf>
    <xf numFmtId="176" fontId="15" fillId="0" borderId="0" xfId="2" applyNumberFormat="1" applyFont="1">
      <alignment vertical="center"/>
    </xf>
    <xf numFmtId="0" fontId="2" fillId="0" borderId="0" xfId="2">
      <alignment vertical="center"/>
    </xf>
    <xf numFmtId="0" fontId="2" fillId="0" borderId="0" xfId="2" applyAlignment="1">
      <alignment vertical="center" wrapText="1"/>
    </xf>
    <xf numFmtId="0" fontId="15" fillId="0" borderId="61" xfId="2" applyFont="1" applyBorder="1" applyAlignment="1">
      <alignment horizontal="center" vertical="center" wrapText="1"/>
    </xf>
    <xf numFmtId="187" fontId="15" fillId="0" borderId="61" xfId="2" applyNumberFormat="1" applyFont="1" applyBorder="1" applyAlignment="1">
      <alignment horizontal="center" vertical="center"/>
    </xf>
    <xf numFmtId="0" fontId="19" fillId="0" borderId="61" xfId="3" applyFont="1" applyBorder="1" applyAlignment="1" applyProtection="1">
      <alignment horizontal="center" vertical="center"/>
      <protection locked="0"/>
    </xf>
    <xf numFmtId="188" fontId="15" fillId="0" borderId="61" xfId="2" applyNumberFormat="1" applyFont="1" applyBorder="1" applyAlignment="1">
      <alignment horizontal="center" vertical="center"/>
    </xf>
    <xf numFmtId="0" fontId="18" fillId="0" borderId="63" xfId="3" applyFont="1" applyBorder="1" applyProtection="1">
      <alignment vertical="center"/>
      <protection locked="0"/>
    </xf>
    <xf numFmtId="176" fontId="2" fillId="0" borderId="0" xfId="2" applyNumberFormat="1">
      <alignment vertical="center"/>
    </xf>
    <xf numFmtId="0" fontId="20" fillId="0" borderId="0" xfId="4" applyFont="1">
      <alignment vertical="center"/>
    </xf>
    <xf numFmtId="49" fontId="5" fillId="2" borderId="27" xfId="1" applyNumberFormat="1" applyFont="1" applyFill="1" applyBorder="1" applyAlignment="1">
      <alignment horizontal="center" vertical="center" wrapText="1"/>
    </xf>
    <xf numFmtId="49" fontId="5" fillId="2" borderId="28" xfId="1" applyNumberFormat="1" applyFont="1" applyFill="1" applyBorder="1" applyAlignment="1">
      <alignment horizontal="center" vertical="center" wrapText="1"/>
    </xf>
    <xf numFmtId="49" fontId="5" fillId="2" borderId="25" xfId="1" applyNumberFormat="1" applyFont="1" applyFill="1" applyBorder="1" applyAlignment="1">
      <alignment horizontal="center" vertical="center" textRotation="255" wrapText="1"/>
    </xf>
    <xf numFmtId="49" fontId="5" fillId="2" borderId="26" xfId="1" applyNumberFormat="1" applyFont="1" applyFill="1" applyBorder="1" applyAlignment="1">
      <alignment horizontal="center" vertical="center" textRotation="255" wrapText="1"/>
    </xf>
    <xf numFmtId="0" fontId="15" fillId="0" borderId="0" xfId="2" applyFont="1" applyAlignment="1">
      <alignment horizontal="left" wrapText="1"/>
    </xf>
    <xf numFmtId="0" fontId="15" fillId="0" borderId="56" xfId="2" applyFont="1" applyBorder="1" applyAlignment="1">
      <alignment horizontal="center" vertical="center" wrapText="1"/>
    </xf>
    <xf numFmtId="0" fontId="15" fillId="0" borderId="57" xfId="2" applyFont="1" applyBorder="1" applyAlignment="1">
      <alignment horizontal="center" vertical="center" wrapText="1"/>
    </xf>
    <xf numFmtId="0" fontId="15" fillId="0" borderId="60" xfId="2" applyFont="1" applyBorder="1" applyAlignment="1">
      <alignment horizontal="center" vertical="center" wrapText="1"/>
    </xf>
    <xf numFmtId="0" fontId="15" fillId="0" borderId="56" xfId="2" applyFont="1" applyBorder="1" applyAlignment="1">
      <alignment horizontal="center" vertical="center"/>
    </xf>
    <xf numFmtId="0" fontId="15" fillId="0" borderId="58" xfId="2" applyFont="1" applyBorder="1" applyAlignment="1">
      <alignment horizontal="center" vertical="center"/>
    </xf>
    <xf numFmtId="0" fontId="15" fillId="0" borderId="59" xfId="2" applyFont="1" applyBorder="1" applyAlignment="1">
      <alignment horizontal="center" vertical="center"/>
    </xf>
    <xf numFmtId="0" fontId="1" fillId="0" borderId="0" xfId="2" applyFont="1" applyBorder="1" applyAlignment="1">
      <alignment horizontal="left" vertical="center" wrapText="1"/>
    </xf>
    <xf numFmtId="0" fontId="2" fillId="0" borderId="0" xfId="2" applyBorder="1" applyAlignment="1">
      <alignment horizontal="left" vertical="center"/>
    </xf>
    <xf numFmtId="0" fontId="1" fillId="0" borderId="64" xfId="2" applyFont="1" applyBorder="1" applyAlignment="1">
      <alignment horizontal="left" vertical="center" wrapText="1"/>
    </xf>
    <xf numFmtId="49" fontId="6" fillId="2" borderId="38" xfId="1" applyNumberFormat="1" applyFont="1" applyFill="1" applyBorder="1" applyAlignment="1">
      <alignment horizontal="center" vertical="center" wrapText="1"/>
    </xf>
    <xf numFmtId="0" fontId="11" fillId="0" borderId="36" xfId="1" applyNumberFormat="1" applyFont="1" applyFill="1" applyBorder="1" applyAlignment="1">
      <alignment horizontal="center"/>
    </xf>
    <xf numFmtId="0" fontId="11" fillId="0" borderId="32" xfId="1" applyNumberFormat="1" applyFont="1" applyFill="1" applyBorder="1" applyAlignment="1">
      <alignment horizontal="center"/>
    </xf>
    <xf numFmtId="49" fontId="8" fillId="2" borderId="39" xfId="1" applyNumberFormat="1" applyFont="1" applyFill="1" applyBorder="1" applyAlignment="1">
      <alignment horizontal="center" vertical="center" wrapText="1"/>
    </xf>
    <xf numFmtId="49" fontId="8" fillId="2" borderId="40" xfId="1" applyNumberFormat="1" applyFont="1" applyFill="1" applyBorder="1" applyAlignment="1">
      <alignment horizontal="center" vertical="center" wrapText="1"/>
    </xf>
    <xf numFmtId="0" fontId="8" fillId="0" borderId="39" xfId="1" applyNumberFormat="1" applyFont="1" applyFill="1" applyBorder="1" applyAlignment="1">
      <alignment horizontal="center"/>
    </xf>
    <xf numFmtId="0" fontId="8" fillId="0" borderId="40" xfId="1" applyNumberFormat="1" applyFont="1" applyFill="1" applyBorder="1" applyAlignment="1">
      <alignment horizontal="center"/>
    </xf>
    <xf numFmtId="0" fontId="8" fillId="0" borderId="41" xfId="1" applyNumberFormat="1" applyFont="1" applyFill="1" applyBorder="1" applyAlignment="1">
      <alignment horizontal="center"/>
    </xf>
    <xf numFmtId="49" fontId="5" fillId="2" borderId="34" xfId="1" applyNumberFormat="1" applyFont="1" applyFill="1" applyBorder="1" applyAlignment="1">
      <alignment horizontal="center" vertical="center" textRotation="255" wrapText="1"/>
    </xf>
    <xf numFmtId="49" fontId="5" fillId="2" borderId="3" xfId="1" applyNumberFormat="1" applyFont="1" applyFill="1" applyBorder="1" applyAlignment="1">
      <alignment horizontal="center" vertical="center" textRotation="255" wrapText="1"/>
    </xf>
    <xf numFmtId="0" fontId="3" fillId="0" borderId="0" xfId="1" applyNumberFormat="1" applyFont="1" applyFill="1" applyBorder="1" applyAlignment="1">
      <alignment horizontal="left" wrapText="1"/>
    </xf>
    <xf numFmtId="0" fontId="3" fillId="0" borderId="4" xfId="1" applyNumberFormat="1" applyFont="1" applyFill="1" applyBorder="1" applyAlignment="1">
      <alignment horizontal="left" wrapText="1"/>
    </xf>
    <xf numFmtId="0" fontId="0" fillId="0" borderId="36" xfId="0" applyBorder="1" applyAlignment="1">
      <alignment horizontal="center"/>
    </xf>
    <xf numFmtId="0" fontId="0" fillId="0" borderId="44" xfId="0" applyBorder="1" applyAlignment="1">
      <alignment horizontal="center"/>
    </xf>
    <xf numFmtId="0" fontId="0" fillId="0" borderId="32" xfId="0" applyBorder="1" applyAlignment="1">
      <alignment horizontal="center"/>
    </xf>
    <xf numFmtId="0" fontId="6" fillId="0" borderId="38" xfId="0" applyFont="1" applyBorder="1" applyAlignment="1">
      <alignment horizontal="center" vertical="center" wrapText="1"/>
    </xf>
    <xf numFmtId="0" fontId="11" fillId="0" borderId="44" xfId="0" applyFont="1" applyBorder="1" applyAlignment="1">
      <alignment horizontal="left" vertical="center" wrapText="1"/>
    </xf>
    <xf numFmtId="0" fontId="11" fillId="0" borderId="32" xfId="0" applyFont="1" applyBorder="1" applyAlignment="1">
      <alignment horizontal="left" vertical="center" wrapText="1"/>
    </xf>
    <xf numFmtId="0" fontId="6" fillId="0" borderId="46" xfId="0" applyFont="1" applyBorder="1" applyAlignment="1">
      <alignment horizontal="center" vertical="center" wrapText="1"/>
    </xf>
    <xf numFmtId="0" fontId="6" fillId="0" borderId="50" xfId="0" applyFont="1" applyBorder="1" applyAlignment="1">
      <alignment horizontal="center" vertical="center" wrapText="1"/>
    </xf>
    <xf numFmtId="49" fontId="5" fillId="2" borderId="54" xfId="1" applyNumberFormat="1" applyFont="1" applyFill="1" applyBorder="1" applyAlignment="1">
      <alignment horizontal="center" vertical="center" textRotation="255" wrapText="1"/>
    </xf>
    <xf numFmtId="0" fontId="3" fillId="0" borderId="0" xfId="1" applyNumberFormat="1" applyFont="1" applyFill="1" applyBorder="1" applyAlignment="1">
      <alignment horizontal="left"/>
    </xf>
    <xf numFmtId="49" fontId="5" fillId="2" borderId="27" xfId="1" applyNumberFormat="1" applyFont="1" applyFill="1" applyBorder="1" applyAlignment="1">
      <alignment horizontal="center" vertical="center"/>
    </xf>
    <xf numFmtId="49" fontId="5" fillId="2" borderId="28" xfId="1" applyNumberFormat="1" applyFont="1" applyFill="1" applyBorder="1" applyAlignment="1">
      <alignment horizontal="center" vertical="center"/>
    </xf>
    <xf numFmtId="49" fontId="6" fillId="2" borderId="27" xfId="1" applyNumberFormat="1" applyFont="1" applyFill="1" applyBorder="1" applyAlignment="1">
      <alignment horizontal="center" vertical="center" wrapText="1"/>
    </xf>
    <xf numFmtId="49" fontId="6" fillId="2" borderId="28" xfId="1" applyNumberFormat="1" applyFont="1" applyFill="1" applyBorder="1" applyAlignment="1">
      <alignment horizontal="center" vertical="center" wrapText="1"/>
    </xf>
    <xf numFmtId="49" fontId="6" fillId="2" borderId="25" xfId="1" applyNumberFormat="1" applyFont="1" applyFill="1" applyBorder="1" applyAlignment="1">
      <alignment horizontal="center" vertical="center" textRotation="255" wrapText="1"/>
    </xf>
    <xf numFmtId="49" fontId="6" fillId="2" borderId="26" xfId="1" applyNumberFormat="1" applyFont="1" applyFill="1" applyBorder="1" applyAlignment="1">
      <alignment horizontal="center" vertical="center" textRotation="255" wrapText="1"/>
    </xf>
  </cellXfs>
  <cellStyles count="5">
    <cellStyle name="標準" xfId="0" builtinId="0"/>
    <cellStyle name="標準 2" xfId="2"/>
    <cellStyle name="標準 2 2" xfId="3"/>
    <cellStyle name="標準 3" xfId="4"/>
    <cellStyle name="標準_Book2" xfId="1"/>
  </cellStyles>
  <dxfs count="15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colors>
    <mruColors>
      <color rgb="FFFF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4.xml"/><Relationship Id="rId1" Type="http://schemas.microsoft.com/office/2011/relationships/chartStyle" Target="style24.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5.xml"/><Relationship Id="rId1" Type="http://schemas.microsoft.com/office/2011/relationships/chartStyle" Target="style25.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6.xml"/><Relationship Id="rId1" Type="http://schemas.microsoft.com/office/2011/relationships/chartStyle" Target="style26.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7.xml"/><Relationship Id="rId1" Type="http://schemas.microsoft.com/office/2011/relationships/chartStyle" Target="style27.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8.xml"/><Relationship Id="rId1" Type="http://schemas.microsoft.com/office/2011/relationships/chartStyle" Target="style28.xml"/></Relationships>
</file>

<file path=xl/charts/_rels/chart127.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9.xml"/><Relationship Id="rId1" Type="http://schemas.microsoft.com/office/2011/relationships/chartStyle" Target="style29.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30.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0.xml"/><Relationship Id="rId1" Type="http://schemas.microsoft.com/office/2011/relationships/chartStyle" Target="style30.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xml"/><Relationship Id="rId1" Type="http://schemas.microsoft.com/office/2011/relationships/chartStyle" Target="style6.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7.xml"/><Relationship Id="rId1" Type="http://schemas.microsoft.com/office/2011/relationships/chartStyle" Target="style7.xml"/></Relationships>
</file>

<file path=xl/charts/_rels/chart3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9.xml"/><Relationship Id="rId1" Type="http://schemas.microsoft.com/office/2011/relationships/chartStyle" Target="style9.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0.xml"/><Relationship Id="rId1" Type="http://schemas.microsoft.com/office/2011/relationships/chartStyle" Target="style10.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1.xml"/><Relationship Id="rId1" Type="http://schemas.microsoft.com/office/2011/relationships/chartStyle" Target="style11.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2.xml"/><Relationship Id="rId1" Type="http://schemas.microsoft.com/office/2011/relationships/chartStyle" Target="style1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3.xml"/><Relationship Id="rId1" Type="http://schemas.microsoft.com/office/2011/relationships/chartStyle" Target="style13.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4.xml"/><Relationship Id="rId1" Type="http://schemas.microsoft.com/office/2011/relationships/chartStyle" Target="style14.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5.xml"/><Relationship Id="rId1" Type="http://schemas.microsoft.com/office/2011/relationships/chartStyle" Target="style15.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6.xml"/><Relationship Id="rId1" Type="http://schemas.microsoft.com/office/2011/relationships/chartStyle" Target="style16.xml"/></Relationships>
</file>

<file path=xl/charts/_rels/chart7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8.xml"/><Relationship Id="rId1" Type="http://schemas.microsoft.com/office/2011/relationships/chartStyle" Target="style18.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9.xml"/><Relationship Id="rId1" Type="http://schemas.microsoft.com/office/2011/relationships/chartStyle" Target="style1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0.xml"/><Relationship Id="rId1" Type="http://schemas.microsoft.com/office/2011/relationships/chartStyle" Target="style20.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1.xml"/><Relationship Id="rId1" Type="http://schemas.microsoft.com/office/2011/relationships/chartStyle" Target="style21.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2.xml"/><Relationship Id="rId1" Type="http://schemas.microsoft.com/office/2011/relationships/chartStyle" Target="style22.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3.xml"/><Relationship Id="rId1" Type="http://schemas.microsoft.com/office/2011/relationships/chartStyle" Target="style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4446144053876479E-2"/>
          <c:y val="5.1368424837306297E-2"/>
          <c:w val="0.92683480822930353"/>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'5【Q2】'!$F$30:$J$30</c:f>
              <c:numCache>
                <c:formatCode>0.0_ </c:formatCode>
                <c:ptCount val="5"/>
                <c:pt idx="0">
                  <c:v>60.766423357664237</c:v>
                </c:pt>
                <c:pt idx="1">
                  <c:v>32.664233576642339</c:v>
                </c:pt>
                <c:pt idx="2">
                  <c:v>3.832116788321168</c:v>
                </c:pt>
                <c:pt idx="3">
                  <c:v>2.1897810218978102</c:v>
                </c:pt>
                <c:pt idx="4">
                  <c:v>0.54744525547445255</c:v>
                </c:pt>
              </c:numCache>
            </c:numRef>
          </c:val>
          <c:extLst>
            <c:ext xmlns:c16="http://schemas.microsoft.com/office/drawing/2014/chart" uri="{C3380CC4-5D6E-409C-BE32-E72D297353CC}">
              <c16:uniqueId val="{00000005-65BE-4F7A-976F-3AEDDCF852E7}"/>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'Q15個人年収 グラフ'!$E$18</c:f>
              <c:strCache>
                <c:ptCount val="1"/>
                <c:pt idx="0">
                  <c:v>～400万円未満</c:v>
                </c:pt>
              </c:strCache>
            </c:strRef>
          </c:tx>
          <c:spPr>
            <a:solidFill>
              <a:schemeClr val="accent1"/>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'Q15個人年収 グラフ'!$F$17:$I$17</c:f>
              <c:strCache>
                <c:ptCount val="4"/>
                <c:pt idx="0">
                  <c:v>総合職男性(n=205)</c:v>
                </c:pt>
                <c:pt idx="1">
                  <c:v>総合職女性(n=221)</c:v>
                </c:pt>
                <c:pt idx="2">
                  <c:v>管理職男性(n=394)</c:v>
                </c:pt>
                <c:pt idx="3">
                  <c:v>管理職女性(n=95)</c:v>
                </c:pt>
              </c:strCache>
            </c:strRef>
          </c:cat>
          <c:val>
            <c:numRef>
              <c:f>'Q15個人年収 グラフ'!$F$18:$I$18</c:f>
              <c:numCache>
                <c:formatCode>0.0_ </c:formatCode>
                <c:ptCount val="4"/>
                <c:pt idx="0">
                  <c:v>6.3414634146341466</c:v>
                </c:pt>
                <c:pt idx="1">
                  <c:v>41.628959276018101</c:v>
                </c:pt>
                <c:pt idx="2">
                  <c:v>0.76142131979695438</c:v>
                </c:pt>
                <c:pt idx="3">
                  <c:v>4.2105263157894735</c:v>
                </c:pt>
              </c:numCache>
            </c:numRef>
          </c:val>
          <c:extLst>
            <c:ext xmlns:c16="http://schemas.microsoft.com/office/drawing/2014/chart" uri="{C3380CC4-5D6E-409C-BE32-E72D297353CC}">
              <c16:uniqueId val="{00000000-3DD4-4A62-86B7-B0CAC2148C62}"/>
            </c:ext>
          </c:extLst>
        </c:ser>
        <c:ser>
          <c:idx val="1"/>
          <c:order val="1"/>
          <c:tx>
            <c:strRef>
              <c:f>'Q15個人年収 グラフ'!$E$19</c:f>
              <c:strCache>
                <c:ptCount val="1"/>
                <c:pt idx="0">
                  <c:v>～600万円未満</c:v>
                </c:pt>
              </c:strCache>
            </c:strRef>
          </c:tx>
          <c:spPr>
            <a:solidFill>
              <a:schemeClr val="accent1">
                <a:lumMod val="40000"/>
                <a:lumOff val="60000"/>
              </a:schemeClr>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'Q15個人年収 グラフ'!$F$17:$I$17</c:f>
              <c:strCache>
                <c:ptCount val="4"/>
                <c:pt idx="0">
                  <c:v>総合職男性(n=205)</c:v>
                </c:pt>
                <c:pt idx="1">
                  <c:v>総合職女性(n=221)</c:v>
                </c:pt>
                <c:pt idx="2">
                  <c:v>管理職男性(n=394)</c:v>
                </c:pt>
                <c:pt idx="3">
                  <c:v>管理職女性(n=95)</c:v>
                </c:pt>
              </c:strCache>
            </c:strRef>
          </c:cat>
          <c:val>
            <c:numRef>
              <c:f>'Q15個人年収 グラフ'!$F$19:$I$19</c:f>
              <c:numCache>
                <c:formatCode>0.0_ </c:formatCode>
                <c:ptCount val="4"/>
                <c:pt idx="0">
                  <c:v>26.341463414634148</c:v>
                </c:pt>
                <c:pt idx="1">
                  <c:v>29.411764705882355</c:v>
                </c:pt>
                <c:pt idx="2">
                  <c:v>7.1065989847715745</c:v>
                </c:pt>
                <c:pt idx="3">
                  <c:v>22.105263157894736</c:v>
                </c:pt>
              </c:numCache>
            </c:numRef>
          </c:val>
          <c:extLst>
            <c:ext xmlns:c16="http://schemas.microsoft.com/office/drawing/2014/chart" uri="{C3380CC4-5D6E-409C-BE32-E72D297353CC}">
              <c16:uniqueId val="{00000001-3DD4-4A62-86B7-B0CAC2148C62}"/>
            </c:ext>
          </c:extLst>
        </c:ser>
        <c:ser>
          <c:idx val="2"/>
          <c:order val="2"/>
          <c:tx>
            <c:strRef>
              <c:f>'Q15個人年収 グラフ'!$E$20</c:f>
              <c:strCache>
                <c:ptCount val="1"/>
                <c:pt idx="0">
                  <c:v>～900万円未満</c:v>
                </c:pt>
              </c:strCache>
            </c:strRef>
          </c:tx>
          <c:spPr>
            <a:solidFill>
              <a:schemeClr val="bg1"/>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'Q15個人年収 グラフ'!$F$17:$I$17</c:f>
              <c:strCache>
                <c:ptCount val="4"/>
                <c:pt idx="0">
                  <c:v>総合職男性(n=205)</c:v>
                </c:pt>
                <c:pt idx="1">
                  <c:v>総合職女性(n=221)</c:v>
                </c:pt>
                <c:pt idx="2">
                  <c:v>管理職男性(n=394)</c:v>
                </c:pt>
                <c:pt idx="3">
                  <c:v>管理職女性(n=95)</c:v>
                </c:pt>
              </c:strCache>
            </c:strRef>
          </c:cat>
          <c:val>
            <c:numRef>
              <c:f>'Q15個人年収 グラフ'!$F$20:$I$20</c:f>
              <c:numCache>
                <c:formatCode>0.0_ </c:formatCode>
                <c:ptCount val="4"/>
                <c:pt idx="0">
                  <c:v>48.780487804878049</c:v>
                </c:pt>
                <c:pt idx="1">
                  <c:v>21.266968325791854</c:v>
                </c:pt>
                <c:pt idx="2">
                  <c:v>31.472081218274113</c:v>
                </c:pt>
                <c:pt idx="3">
                  <c:v>31.578947368421051</c:v>
                </c:pt>
              </c:numCache>
            </c:numRef>
          </c:val>
          <c:extLst>
            <c:ext xmlns:c16="http://schemas.microsoft.com/office/drawing/2014/chart" uri="{C3380CC4-5D6E-409C-BE32-E72D297353CC}">
              <c16:uniqueId val="{00000002-3DD4-4A62-86B7-B0CAC2148C62}"/>
            </c:ext>
          </c:extLst>
        </c:ser>
        <c:ser>
          <c:idx val="3"/>
          <c:order val="3"/>
          <c:tx>
            <c:strRef>
              <c:f>'Q15個人年収 グラフ'!$E$21</c:f>
              <c:strCache>
                <c:ptCount val="1"/>
                <c:pt idx="0">
                  <c:v>900万円以上</c:v>
                </c:pt>
              </c:strCache>
            </c:strRef>
          </c:tx>
          <c:spPr>
            <a:pattFill prst="pct20">
              <a:fgClr>
                <a:schemeClr val="accent1"/>
              </a:fgClr>
              <a:bgClr>
                <a:schemeClr val="bg1"/>
              </a:bgClr>
            </a:pattFill>
            <a:ln>
              <a:solidFill>
                <a:schemeClr val="accent1"/>
              </a:solid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'Q15個人年収 グラフ'!$F$17:$I$17</c:f>
              <c:strCache>
                <c:ptCount val="4"/>
                <c:pt idx="0">
                  <c:v>総合職男性(n=205)</c:v>
                </c:pt>
                <c:pt idx="1">
                  <c:v>総合職女性(n=221)</c:v>
                </c:pt>
                <c:pt idx="2">
                  <c:v>管理職男性(n=394)</c:v>
                </c:pt>
                <c:pt idx="3">
                  <c:v>管理職女性(n=95)</c:v>
                </c:pt>
              </c:strCache>
            </c:strRef>
          </c:cat>
          <c:val>
            <c:numRef>
              <c:f>'Q15個人年収 グラフ'!$F$21:$I$21</c:f>
              <c:numCache>
                <c:formatCode>0.0_ </c:formatCode>
                <c:ptCount val="4"/>
                <c:pt idx="0">
                  <c:v>18.536585365853657</c:v>
                </c:pt>
                <c:pt idx="1">
                  <c:v>7.6923076923076925</c:v>
                </c:pt>
                <c:pt idx="2">
                  <c:v>60.659898477157356</c:v>
                </c:pt>
                <c:pt idx="3">
                  <c:v>42.105263157894733</c:v>
                </c:pt>
              </c:numCache>
            </c:numRef>
          </c:val>
          <c:extLst>
            <c:ext xmlns:c16="http://schemas.microsoft.com/office/drawing/2014/chart" uri="{C3380CC4-5D6E-409C-BE32-E72D297353CC}">
              <c16:uniqueId val="{00000003-3DD4-4A62-86B7-B0CAC2148C62}"/>
            </c:ext>
          </c:extLst>
        </c:ser>
        <c:dLbls>
          <c:showLegendKey val="0"/>
          <c:showVal val="0"/>
          <c:showCatName val="0"/>
          <c:showSerName val="0"/>
          <c:showPercent val="0"/>
          <c:showBubbleSize val="0"/>
        </c:dLbls>
        <c:gapWidth val="150"/>
        <c:overlap val="100"/>
        <c:axId val="1128670495"/>
        <c:axId val="1128670911"/>
      </c:barChart>
      <c:catAx>
        <c:axId val="112867049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128670911"/>
        <c:crosses val="autoZero"/>
        <c:auto val="1"/>
        <c:lblAlgn val="ctr"/>
        <c:lblOffset val="100"/>
        <c:noMultiLvlLbl val="0"/>
      </c:catAx>
      <c:valAx>
        <c:axId val="1128670911"/>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128670495"/>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9525" cap="flat" cmpd="sng" algn="ctr">
      <a:noFill/>
      <a:round/>
    </a:ln>
    <a:effectLst/>
  </c:spPr>
  <c:txPr>
    <a:bodyPr/>
    <a:lstStyle/>
    <a:p>
      <a:pPr>
        <a:defRPr baseline="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'55【Q50S1】'!$F$30:$I$30</c:f>
              <c:numCache>
                <c:formatCode>0.0_ </c:formatCode>
                <c:ptCount val="4"/>
                <c:pt idx="0">
                  <c:v>34.730538922155688</c:v>
                </c:pt>
                <c:pt idx="1">
                  <c:v>58.083832335329348</c:v>
                </c:pt>
                <c:pt idx="2">
                  <c:v>4.1916167664670656</c:v>
                </c:pt>
                <c:pt idx="3">
                  <c:v>2.9940119760479043</c:v>
                </c:pt>
              </c:numCache>
            </c:numRef>
          </c:val>
          <c:extLst>
            <c:ext xmlns:c16="http://schemas.microsoft.com/office/drawing/2014/chart" uri="{C3380CC4-5D6E-409C-BE32-E72D297353CC}">
              <c16:uniqueId val="{00000005-948E-4880-998B-E5A6C5383FC5}"/>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'55【Q50S1】'!$F$28</c:f>
              <c:strCache>
                <c:ptCount val="1"/>
                <c:pt idx="0">
                  <c:v>そう思う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'55【Q50S1】'!$F$30:$F$32</c:f>
              <c:numCache>
                <c:formatCode>0.0_ </c:formatCode>
                <c:ptCount val="3"/>
                <c:pt idx="0">
                  <c:v>34.730538922155688</c:v>
                </c:pt>
                <c:pt idx="1">
                  <c:v>32.824427480916029</c:v>
                </c:pt>
                <c:pt idx="2">
                  <c:v>41.666666666666671</c:v>
                </c:pt>
              </c:numCache>
            </c:numRef>
          </c:val>
          <c:extLst>
            <c:ext xmlns:c16="http://schemas.microsoft.com/office/drawing/2014/chart" uri="{C3380CC4-5D6E-409C-BE32-E72D297353CC}">
              <c16:uniqueId val="{00000001-EECF-4559-96AD-45CB22DC1F81}"/>
            </c:ext>
          </c:extLst>
        </c:ser>
        <c:ser>
          <c:idx val="1"/>
          <c:order val="1"/>
          <c:tx>
            <c:strRef>
              <c:f>'55【Q50S1】'!$G$28</c:f>
              <c:strCache>
                <c:ptCount val="1"/>
                <c:pt idx="0">
                  <c:v>どちらかと言えばそう思う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'55【Q50S1】'!$G$30:$G$32</c:f>
              <c:numCache>
                <c:formatCode>0.0_ </c:formatCode>
                <c:ptCount val="3"/>
                <c:pt idx="0">
                  <c:v>58.083832335329348</c:v>
                </c:pt>
                <c:pt idx="1">
                  <c:v>61.068702290076338</c:v>
                </c:pt>
                <c:pt idx="2">
                  <c:v>47.222222222222221</c:v>
                </c:pt>
              </c:numCache>
            </c:numRef>
          </c:val>
          <c:extLst>
            <c:ext xmlns:c16="http://schemas.microsoft.com/office/drawing/2014/chart" uri="{C3380CC4-5D6E-409C-BE32-E72D297353CC}">
              <c16:uniqueId val="{00000002-EECF-4559-96AD-45CB22DC1F81}"/>
            </c:ext>
          </c:extLst>
        </c:ser>
        <c:ser>
          <c:idx val="2"/>
          <c:order val="2"/>
          <c:tx>
            <c:strRef>
              <c:f>'55【Q50S1】'!$H$28</c:f>
              <c:strCache>
                <c:ptCount val="1"/>
                <c:pt idx="0">
                  <c:v>どちらかと言えばそう思わない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'55【Q50S1】'!$H$30:$H$32</c:f>
              <c:numCache>
                <c:formatCode>0.0_ </c:formatCode>
                <c:ptCount val="3"/>
                <c:pt idx="0">
                  <c:v>4.1916167664670656</c:v>
                </c:pt>
                <c:pt idx="1">
                  <c:v>3.8167938931297711</c:v>
                </c:pt>
                <c:pt idx="2">
                  <c:v>5.5555555555555554</c:v>
                </c:pt>
              </c:numCache>
            </c:numRef>
          </c:val>
          <c:extLst>
            <c:ext xmlns:c16="http://schemas.microsoft.com/office/drawing/2014/chart" uri="{C3380CC4-5D6E-409C-BE32-E72D297353CC}">
              <c16:uniqueId val="{00000003-EECF-4559-96AD-45CB22DC1F81}"/>
            </c:ext>
          </c:extLst>
        </c:ser>
        <c:ser>
          <c:idx val="3"/>
          <c:order val="3"/>
          <c:tx>
            <c:strRef>
              <c:f>'55【Q50S1】'!$I$28</c:f>
              <c:strCache>
                <c:ptCount val="1"/>
                <c:pt idx="0">
                  <c:v>そう思わない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'55【Q50S1】'!$I$30:$I$32</c:f>
              <c:numCache>
                <c:formatCode>0.0_ </c:formatCode>
                <c:ptCount val="3"/>
                <c:pt idx="0">
                  <c:v>2.9940119760479043</c:v>
                </c:pt>
                <c:pt idx="1">
                  <c:v>2.2900763358778624</c:v>
                </c:pt>
                <c:pt idx="2">
                  <c:v>5.5555555555555554</c:v>
                </c:pt>
              </c:numCache>
            </c:numRef>
          </c:val>
          <c:extLst>
            <c:ext xmlns:c16="http://schemas.microsoft.com/office/drawing/2014/chart" uri="{C3380CC4-5D6E-409C-BE32-E72D297353CC}">
              <c16:uniqueId val="{00000004-EECF-4559-96AD-45CB22DC1F81}"/>
            </c:ext>
          </c:extLst>
        </c:ser>
        <c:dLbls>
          <c:showLegendKey val="0"/>
          <c:showVal val="0"/>
          <c:showCatName val="0"/>
          <c:showSerName val="0"/>
          <c:showPercent val="0"/>
          <c:showBubbleSize val="0"/>
        </c:dLbls>
        <c:gapWidth val="30"/>
        <c:overlap val="100"/>
        <c:axId val="336038592"/>
        <c:axId val="336041088"/>
      </c:barChart>
      <c:catAx>
        <c:axId val="336038592"/>
        <c:scaling>
          <c:orientation val="maxMin"/>
        </c:scaling>
        <c:delete val="1"/>
        <c:axPos val="l"/>
        <c:majorTickMark val="out"/>
        <c:minorTickMark val="none"/>
        <c:tickLblPos val="nextTo"/>
        <c:crossAx val="336041088"/>
        <c:crosses val="autoZero"/>
        <c:auto val="1"/>
        <c:lblAlgn val="ctr"/>
        <c:lblOffset val="100"/>
        <c:tickLblSkip val="3"/>
        <c:tickMarkSkip val="1"/>
        <c:noMultiLvlLbl val="0"/>
      </c:catAx>
      <c:valAx>
        <c:axId val="336041088"/>
        <c:scaling>
          <c:orientation val="minMax"/>
          <c:min val="0"/>
        </c:scaling>
        <c:delete val="1"/>
        <c:axPos val="t"/>
        <c:numFmt formatCode="0%" sourceLinked="1"/>
        <c:majorTickMark val="out"/>
        <c:minorTickMark val="none"/>
        <c:tickLblPos val="nextTo"/>
        <c:crossAx val="336038592"/>
        <c:crossesAt val="1"/>
        <c:crossBetween val="between"/>
      </c:valAx>
      <c:spPr>
        <a:noFill/>
        <a:ln w="25400">
          <a:noFill/>
        </a:ln>
      </c:spPr>
    </c:plotArea>
    <c:legend>
      <c:legendPos val="t"/>
      <c:layout>
        <c:manualLayout>
          <c:xMode val="edge"/>
          <c:yMode val="edge"/>
          <c:x val="7.0721858963275847E-2"/>
          <c:y val="0.41884983876679899"/>
          <c:w val="0.81533489258412661"/>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181314814814815"/>
          <c:y val="0.20729746281714784"/>
          <c:w val="0.79279999999999995"/>
          <c:h val="0.60956841280624574"/>
        </c:manualLayout>
      </c:layout>
      <c:barChart>
        <c:barDir val="bar"/>
        <c:grouping val="percentStacked"/>
        <c:varyColors val="0"/>
        <c:ser>
          <c:idx val="0"/>
          <c:order val="0"/>
          <c:tx>
            <c:strRef>
              <c:f>'55【Q50S1】'!$D$34</c:f>
              <c:strCache>
                <c:ptCount val="1"/>
                <c:pt idx="0">
                  <c:v>そう思う</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'55【Q50S1】'!$C$35:$C$36</c:f>
              <c:strCache>
                <c:ptCount val="2"/>
                <c:pt idx="0">
                  <c:v>男性管理職(n=131)</c:v>
                </c:pt>
                <c:pt idx="1">
                  <c:v>女性管理職(n=36)</c:v>
                </c:pt>
              </c:strCache>
            </c:strRef>
          </c:cat>
          <c:val>
            <c:numRef>
              <c:f>'55【Q50S1】'!$D$35:$D$36</c:f>
              <c:numCache>
                <c:formatCode>0.0_ </c:formatCode>
                <c:ptCount val="2"/>
                <c:pt idx="0">
                  <c:v>32.824427480916029</c:v>
                </c:pt>
                <c:pt idx="1">
                  <c:v>41.666666666666671</c:v>
                </c:pt>
              </c:numCache>
            </c:numRef>
          </c:val>
          <c:extLst>
            <c:ext xmlns:c16="http://schemas.microsoft.com/office/drawing/2014/chart" uri="{C3380CC4-5D6E-409C-BE32-E72D297353CC}">
              <c16:uniqueId val="{00000000-45F7-4705-A430-815C8FF25610}"/>
            </c:ext>
          </c:extLst>
        </c:ser>
        <c:ser>
          <c:idx val="1"/>
          <c:order val="1"/>
          <c:tx>
            <c:strRef>
              <c:f>'55【Q50S1】'!$E$34</c:f>
              <c:strCache>
                <c:ptCount val="1"/>
                <c:pt idx="0">
                  <c:v>どちらかと言えばそう思う</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'55【Q50S1】'!$C$35:$C$36</c:f>
              <c:strCache>
                <c:ptCount val="2"/>
                <c:pt idx="0">
                  <c:v>男性管理職(n=131)</c:v>
                </c:pt>
                <c:pt idx="1">
                  <c:v>女性管理職(n=36)</c:v>
                </c:pt>
              </c:strCache>
            </c:strRef>
          </c:cat>
          <c:val>
            <c:numRef>
              <c:f>'55【Q50S1】'!$E$35:$E$36</c:f>
              <c:numCache>
                <c:formatCode>0.0_ </c:formatCode>
                <c:ptCount val="2"/>
                <c:pt idx="0">
                  <c:v>61.068702290076338</c:v>
                </c:pt>
                <c:pt idx="1">
                  <c:v>47.222222222222221</c:v>
                </c:pt>
              </c:numCache>
            </c:numRef>
          </c:val>
          <c:extLst>
            <c:ext xmlns:c16="http://schemas.microsoft.com/office/drawing/2014/chart" uri="{C3380CC4-5D6E-409C-BE32-E72D297353CC}">
              <c16:uniqueId val="{00000001-45F7-4705-A430-815C8FF25610}"/>
            </c:ext>
          </c:extLst>
        </c:ser>
        <c:ser>
          <c:idx val="2"/>
          <c:order val="2"/>
          <c:tx>
            <c:strRef>
              <c:f>'55【Q50S1】'!$F$34</c:f>
              <c:strCache>
                <c:ptCount val="1"/>
                <c:pt idx="0">
                  <c:v>どちらかと言えばそう思わない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'55【Q50S1】'!$C$35:$C$36</c:f>
              <c:strCache>
                <c:ptCount val="2"/>
                <c:pt idx="0">
                  <c:v>男性管理職(n=131)</c:v>
                </c:pt>
                <c:pt idx="1">
                  <c:v>女性管理職(n=36)</c:v>
                </c:pt>
              </c:strCache>
            </c:strRef>
          </c:cat>
          <c:val>
            <c:numRef>
              <c:f>'55【Q50S1】'!$F$35:$F$36</c:f>
              <c:numCache>
                <c:formatCode>0.0_ </c:formatCode>
                <c:ptCount val="2"/>
                <c:pt idx="0">
                  <c:v>3.8167938931297711</c:v>
                </c:pt>
                <c:pt idx="1">
                  <c:v>5.5555555555555554</c:v>
                </c:pt>
              </c:numCache>
            </c:numRef>
          </c:val>
          <c:extLst>
            <c:ext xmlns:c16="http://schemas.microsoft.com/office/drawing/2014/chart" uri="{C3380CC4-5D6E-409C-BE32-E72D297353CC}">
              <c16:uniqueId val="{00000002-45F7-4705-A430-815C8FF25610}"/>
            </c:ext>
          </c:extLst>
        </c:ser>
        <c:ser>
          <c:idx val="3"/>
          <c:order val="3"/>
          <c:tx>
            <c:strRef>
              <c:f>'55【Q50S1】'!$G$34</c:f>
              <c:strCache>
                <c:ptCount val="1"/>
                <c:pt idx="0">
                  <c:v>そう思わない</c:v>
                </c:pt>
              </c:strCache>
            </c:strRef>
          </c:tx>
          <c:spPr>
            <a:pattFill prst="pct10">
              <a:fgClr>
                <a:srgbClr val="5B9BD5"/>
              </a:fgClr>
              <a:bgClr>
                <a:sysClr val="window" lastClr="FFFFFF"/>
              </a:bgClr>
            </a:pattFill>
            <a:ln>
              <a:solidFill>
                <a:srgbClr val="4F81BD"/>
              </a:solidFill>
            </a:ln>
            <a:effectLst/>
          </c:spPr>
          <c:invertIfNegative val="0"/>
          <c:dLbls>
            <c:dLbl>
              <c:idx val="0"/>
              <c:layout>
                <c:manualLayout>
                  <c:x val="2.3466778617366969E-3"/>
                  <c:y val="0.131378274851035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F7-4705-A430-815C8FF256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'55【Q50S1】'!$C$35:$C$36</c:f>
              <c:strCache>
                <c:ptCount val="2"/>
                <c:pt idx="0">
                  <c:v>男性管理職(n=131)</c:v>
                </c:pt>
                <c:pt idx="1">
                  <c:v>女性管理職(n=36)</c:v>
                </c:pt>
              </c:strCache>
            </c:strRef>
          </c:cat>
          <c:val>
            <c:numRef>
              <c:f>'55【Q50S1】'!$G$35:$G$36</c:f>
              <c:numCache>
                <c:formatCode>0.0_ </c:formatCode>
                <c:ptCount val="2"/>
                <c:pt idx="0">
                  <c:v>2.2900763358778624</c:v>
                </c:pt>
                <c:pt idx="1">
                  <c:v>5.5555555555555554</c:v>
                </c:pt>
              </c:numCache>
            </c:numRef>
          </c:val>
          <c:extLst>
            <c:ext xmlns:c16="http://schemas.microsoft.com/office/drawing/2014/chart" uri="{C3380CC4-5D6E-409C-BE32-E72D297353CC}">
              <c16:uniqueId val="{00000003-45F7-4705-A430-815C8FF25610}"/>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7.4662037199432152E-2"/>
          <c:y val="0.82578915135608044"/>
          <c:w val="0.89999987008390536"/>
          <c:h val="0.1407433889844403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4446144053876479E-2"/>
          <c:y val="5.1368424837306297E-2"/>
          <c:w val="0.92683480822930353"/>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'57【Q51】'!$F$30:$J$30</c:f>
              <c:numCache>
                <c:formatCode>0.0_ </c:formatCode>
                <c:ptCount val="5"/>
                <c:pt idx="0">
                  <c:v>29.014598540145986</c:v>
                </c:pt>
                <c:pt idx="1">
                  <c:v>5.6569343065693429</c:v>
                </c:pt>
                <c:pt idx="2">
                  <c:v>14.051094890510948</c:v>
                </c:pt>
                <c:pt idx="3">
                  <c:v>45.43795620437956</c:v>
                </c:pt>
                <c:pt idx="4">
                  <c:v>5.8394160583941606</c:v>
                </c:pt>
              </c:numCache>
            </c:numRef>
          </c:val>
          <c:extLst>
            <c:ext xmlns:c16="http://schemas.microsoft.com/office/drawing/2014/chart" uri="{C3380CC4-5D6E-409C-BE32-E72D297353CC}">
              <c16:uniqueId val="{00000005-A6BF-4225-9C89-806441F225AC}"/>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'57【Q51】'!$F$28</c:f>
              <c:strCache>
                <c:ptCount val="1"/>
                <c:pt idx="0">
                  <c:v>受けたことがある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'57【Q51】'!$F$30:$F$32</c:f>
              <c:numCache>
                <c:formatCode>0.0_ </c:formatCode>
                <c:ptCount val="3"/>
                <c:pt idx="0">
                  <c:v>29.014598540145986</c:v>
                </c:pt>
                <c:pt idx="1">
                  <c:v>28.738317757009348</c:v>
                </c:pt>
                <c:pt idx="2">
                  <c:v>30</c:v>
                </c:pt>
              </c:numCache>
            </c:numRef>
          </c:val>
          <c:extLst>
            <c:ext xmlns:c16="http://schemas.microsoft.com/office/drawing/2014/chart" uri="{C3380CC4-5D6E-409C-BE32-E72D297353CC}">
              <c16:uniqueId val="{00000001-D840-4093-BA9A-596625C9D376}"/>
            </c:ext>
          </c:extLst>
        </c:ser>
        <c:ser>
          <c:idx val="1"/>
          <c:order val="1"/>
          <c:tx>
            <c:strRef>
              <c:f>'57【Q51】'!$G$28</c:f>
              <c:strCache>
                <c:ptCount val="1"/>
                <c:pt idx="0">
                  <c:v>研修はあったが、受けなかった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'57【Q51】'!$G$30:$G$32</c:f>
              <c:numCache>
                <c:formatCode>0.0_ </c:formatCode>
                <c:ptCount val="3"/>
                <c:pt idx="0">
                  <c:v>5.6569343065693429</c:v>
                </c:pt>
                <c:pt idx="1">
                  <c:v>5.6074766355140184</c:v>
                </c:pt>
                <c:pt idx="2">
                  <c:v>5.833333333333333</c:v>
                </c:pt>
              </c:numCache>
            </c:numRef>
          </c:val>
          <c:extLst>
            <c:ext xmlns:c16="http://schemas.microsoft.com/office/drawing/2014/chart" uri="{C3380CC4-5D6E-409C-BE32-E72D297353CC}">
              <c16:uniqueId val="{00000002-D840-4093-BA9A-596625C9D376}"/>
            </c:ext>
          </c:extLst>
        </c:ser>
        <c:ser>
          <c:idx val="2"/>
          <c:order val="2"/>
          <c:tx>
            <c:strRef>
              <c:f>'57【Q51】'!$H$28</c:f>
              <c:strCache>
                <c:ptCount val="1"/>
                <c:pt idx="0">
                  <c:v>今後受ける予定である</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'57【Q51】'!$H$30:$H$32</c:f>
              <c:numCache>
                <c:formatCode>0.0_ </c:formatCode>
                <c:ptCount val="3"/>
                <c:pt idx="0">
                  <c:v>14.051094890510948</c:v>
                </c:pt>
                <c:pt idx="1">
                  <c:v>16.121495327102803</c:v>
                </c:pt>
                <c:pt idx="2">
                  <c:v>6.666666666666667</c:v>
                </c:pt>
              </c:numCache>
            </c:numRef>
          </c:val>
          <c:extLst>
            <c:ext xmlns:c16="http://schemas.microsoft.com/office/drawing/2014/chart" uri="{C3380CC4-5D6E-409C-BE32-E72D297353CC}">
              <c16:uniqueId val="{00000003-D840-4093-BA9A-596625C9D376}"/>
            </c:ext>
          </c:extLst>
        </c:ser>
        <c:ser>
          <c:idx val="3"/>
          <c:order val="3"/>
          <c:tx>
            <c:strRef>
              <c:f>'57【Q51】'!$I$28</c:f>
              <c:strCache>
                <c:ptCount val="1"/>
                <c:pt idx="0">
                  <c:v>そういった研修はない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'57【Q51】'!$I$30:$I$32</c:f>
              <c:numCache>
                <c:formatCode>0.0_ </c:formatCode>
                <c:ptCount val="3"/>
                <c:pt idx="0">
                  <c:v>45.43795620437956</c:v>
                </c:pt>
                <c:pt idx="1">
                  <c:v>44.158878504672899</c:v>
                </c:pt>
                <c:pt idx="2">
                  <c:v>50</c:v>
                </c:pt>
              </c:numCache>
            </c:numRef>
          </c:val>
          <c:extLst>
            <c:ext xmlns:c16="http://schemas.microsoft.com/office/drawing/2014/chart" uri="{C3380CC4-5D6E-409C-BE32-E72D297353CC}">
              <c16:uniqueId val="{00000004-D840-4093-BA9A-596625C9D376}"/>
            </c:ext>
          </c:extLst>
        </c:ser>
        <c:ser>
          <c:idx val="4"/>
          <c:order val="4"/>
          <c:tx>
            <c:strRef>
              <c:f>'57【Q51】'!$J$28</c:f>
              <c:strCache>
                <c:ptCount val="1"/>
                <c:pt idx="0">
                  <c:v>わからない／覚えていない</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'57【Q51】'!$J$30:$J$32</c:f>
              <c:numCache>
                <c:formatCode>0.0_ </c:formatCode>
                <c:ptCount val="3"/>
                <c:pt idx="0">
                  <c:v>5.8394160583941606</c:v>
                </c:pt>
                <c:pt idx="1">
                  <c:v>5.3738317757009346</c:v>
                </c:pt>
                <c:pt idx="2">
                  <c:v>7.5</c:v>
                </c:pt>
              </c:numCache>
            </c:numRef>
          </c:val>
          <c:extLst>
            <c:ext xmlns:c16="http://schemas.microsoft.com/office/drawing/2014/chart" uri="{C3380CC4-5D6E-409C-BE32-E72D297353CC}">
              <c16:uniqueId val="{00000005-D840-4093-BA9A-596625C9D376}"/>
            </c:ext>
          </c:extLst>
        </c:ser>
        <c:dLbls>
          <c:showLegendKey val="0"/>
          <c:showVal val="0"/>
          <c:showCatName val="0"/>
          <c:showSerName val="0"/>
          <c:showPercent val="0"/>
          <c:showBubbleSize val="0"/>
        </c:dLbls>
        <c:gapWidth val="30"/>
        <c:overlap val="100"/>
        <c:axId val="614295680"/>
        <c:axId val="614299424"/>
      </c:barChart>
      <c:catAx>
        <c:axId val="614295680"/>
        <c:scaling>
          <c:orientation val="maxMin"/>
        </c:scaling>
        <c:delete val="1"/>
        <c:axPos val="l"/>
        <c:majorTickMark val="out"/>
        <c:minorTickMark val="none"/>
        <c:tickLblPos val="nextTo"/>
        <c:crossAx val="614299424"/>
        <c:crosses val="autoZero"/>
        <c:auto val="1"/>
        <c:lblAlgn val="ctr"/>
        <c:lblOffset val="100"/>
        <c:tickLblSkip val="3"/>
        <c:tickMarkSkip val="1"/>
        <c:noMultiLvlLbl val="0"/>
      </c:catAx>
      <c:valAx>
        <c:axId val="614299424"/>
        <c:scaling>
          <c:orientation val="minMax"/>
          <c:min val="0"/>
        </c:scaling>
        <c:delete val="1"/>
        <c:axPos val="t"/>
        <c:numFmt formatCode="0%" sourceLinked="1"/>
        <c:majorTickMark val="out"/>
        <c:minorTickMark val="none"/>
        <c:tickLblPos val="nextTo"/>
        <c:crossAx val="614295680"/>
        <c:crossesAt val="1"/>
        <c:crossBetween val="between"/>
      </c:valAx>
      <c:spPr>
        <a:noFill/>
        <a:ln w="25400">
          <a:noFill/>
        </a:ln>
      </c:spPr>
    </c:plotArea>
    <c:legend>
      <c:legendPos val="t"/>
      <c:layout>
        <c:manualLayout>
          <c:xMode val="edge"/>
          <c:yMode val="edge"/>
          <c:x val="6.4500834581579444E-2"/>
          <c:y val="0.34240952434208599"/>
          <c:w val="0.82777694134751956"/>
          <c:h val="0.222980124779319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484814814814814"/>
          <c:y val="0.17939587031389861"/>
          <c:w val="0.75987407407407415"/>
          <c:h val="0.54357021009712314"/>
        </c:manualLayout>
      </c:layout>
      <c:barChart>
        <c:barDir val="bar"/>
        <c:grouping val="percentStacked"/>
        <c:varyColors val="0"/>
        <c:ser>
          <c:idx val="0"/>
          <c:order val="0"/>
          <c:tx>
            <c:strRef>
              <c:f>'57【Q51】'!$D$34</c:f>
              <c:strCache>
                <c:ptCount val="1"/>
                <c:pt idx="0">
                  <c:v>受けたことがある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'57【Q51】'!$C$35:$C$36</c:f>
              <c:strCache>
                <c:ptCount val="2"/>
                <c:pt idx="0">
                  <c:v>男性管理職(n=428)</c:v>
                </c:pt>
                <c:pt idx="1">
                  <c:v>女性管理職(n=120)</c:v>
                </c:pt>
              </c:strCache>
            </c:strRef>
          </c:cat>
          <c:val>
            <c:numRef>
              <c:f>'57【Q51】'!$D$35:$D$36</c:f>
              <c:numCache>
                <c:formatCode>0.0_ </c:formatCode>
                <c:ptCount val="2"/>
                <c:pt idx="0">
                  <c:v>28.738317757009348</c:v>
                </c:pt>
                <c:pt idx="1">
                  <c:v>30</c:v>
                </c:pt>
              </c:numCache>
            </c:numRef>
          </c:val>
          <c:extLst>
            <c:ext xmlns:c16="http://schemas.microsoft.com/office/drawing/2014/chart" uri="{C3380CC4-5D6E-409C-BE32-E72D297353CC}">
              <c16:uniqueId val="{00000000-2CED-48E2-BE68-18985D794D5D}"/>
            </c:ext>
          </c:extLst>
        </c:ser>
        <c:ser>
          <c:idx val="1"/>
          <c:order val="1"/>
          <c:tx>
            <c:strRef>
              <c:f>'57【Q51】'!$E$34</c:f>
              <c:strCache>
                <c:ptCount val="1"/>
                <c:pt idx="0">
                  <c:v>研修はあったが、受けなかった</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'57【Q51】'!$C$35:$C$36</c:f>
              <c:strCache>
                <c:ptCount val="2"/>
                <c:pt idx="0">
                  <c:v>男性管理職(n=428)</c:v>
                </c:pt>
                <c:pt idx="1">
                  <c:v>女性管理職(n=120)</c:v>
                </c:pt>
              </c:strCache>
            </c:strRef>
          </c:cat>
          <c:val>
            <c:numRef>
              <c:f>'57【Q51】'!$E$35:$E$36</c:f>
              <c:numCache>
                <c:formatCode>0.0_ </c:formatCode>
                <c:ptCount val="2"/>
                <c:pt idx="0">
                  <c:v>5.6074766355140184</c:v>
                </c:pt>
                <c:pt idx="1">
                  <c:v>5.833333333333333</c:v>
                </c:pt>
              </c:numCache>
            </c:numRef>
          </c:val>
          <c:extLst>
            <c:ext xmlns:c16="http://schemas.microsoft.com/office/drawing/2014/chart" uri="{C3380CC4-5D6E-409C-BE32-E72D297353CC}">
              <c16:uniqueId val="{00000001-2CED-48E2-BE68-18985D794D5D}"/>
            </c:ext>
          </c:extLst>
        </c:ser>
        <c:ser>
          <c:idx val="2"/>
          <c:order val="2"/>
          <c:tx>
            <c:strRef>
              <c:f>'57【Q51】'!$F$34</c:f>
              <c:strCache>
                <c:ptCount val="1"/>
                <c:pt idx="0">
                  <c:v>今後受ける予定である</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'57【Q51】'!$C$35:$C$36</c:f>
              <c:strCache>
                <c:ptCount val="2"/>
                <c:pt idx="0">
                  <c:v>男性管理職(n=428)</c:v>
                </c:pt>
                <c:pt idx="1">
                  <c:v>女性管理職(n=120)</c:v>
                </c:pt>
              </c:strCache>
            </c:strRef>
          </c:cat>
          <c:val>
            <c:numRef>
              <c:f>'57【Q51】'!$F$35:$F$36</c:f>
              <c:numCache>
                <c:formatCode>0.0_ </c:formatCode>
                <c:ptCount val="2"/>
                <c:pt idx="0">
                  <c:v>16.121495327102803</c:v>
                </c:pt>
                <c:pt idx="1">
                  <c:v>6.666666666666667</c:v>
                </c:pt>
              </c:numCache>
            </c:numRef>
          </c:val>
          <c:extLst>
            <c:ext xmlns:c16="http://schemas.microsoft.com/office/drawing/2014/chart" uri="{C3380CC4-5D6E-409C-BE32-E72D297353CC}">
              <c16:uniqueId val="{00000002-2CED-48E2-BE68-18985D794D5D}"/>
            </c:ext>
          </c:extLst>
        </c:ser>
        <c:ser>
          <c:idx val="3"/>
          <c:order val="3"/>
          <c:tx>
            <c:strRef>
              <c:f>'57【Q51】'!$G$34</c:f>
              <c:strCache>
                <c:ptCount val="1"/>
                <c:pt idx="0">
                  <c:v>そういった研修はない</c:v>
                </c:pt>
              </c:strCache>
            </c:strRef>
          </c:tx>
          <c:spPr>
            <a:pattFill prst="pct20">
              <a:fgClr>
                <a:srgbClr val="5B9BD5">
                  <a:lumMod val="75000"/>
                </a:srgbClr>
              </a:fgClr>
              <a:bgClr>
                <a:sysClr val="window" lastClr="FFFFFF"/>
              </a:bgClr>
            </a:pattFill>
            <a:ln>
              <a:solidFill>
                <a:srgbClr val="5B9BD5"/>
              </a:solidFill>
            </a:ln>
            <a:effectLst/>
          </c:spPr>
          <c:invertIfNegative val="0"/>
          <c:dLbls>
            <c:dLbl>
              <c:idx val="6"/>
              <c:layout>
                <c:manualLayout>
                  <c:x val="2.3519524380185551E-3"/>
                  <c:y val="5.411691743544257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ED-48E2-BE68-18985D794D5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'57【Q51】'!$C$35:$C$36</c:f>
              <c:strCache>
                <c:ptCount val="2"/>
                <c:pt idx="0">
                  <c:v>男性管理職(n=428)</c:v>
                </c:pt>
                <c:pt idx="1">
                  <c:v>女性管理職(n=120)</c:v>
                </c:pt>
              </c:strCache>
            </c:strRef>
          </c:cat>
          <c:val>
            <c:numRef>
              <c:f>'57【Q51】'!$G$35:$G$36</c:f>
              <c:numCache>
                <c:formatCode>0.0_ </c:formatCode>
                <c:ptCount val="2"/>
                <c:pt idx="0">
                  <c:v>44.158878504672899</c:v>
                </c:pt>
                <c:pt idx="1">
                  <c:v>50</c:v>
                </c:pt>
              </c:numCache>
            </c:numRef>
          </c:val>
          <c:extLst>
            <c:ext xmlns:c16="http://schemas.microsoft.com/office/drawing/2014/chart" uri="{C3380CC4-5D6E-409C-BE32-E72D297353CC}">
              <c16:uniqueId val="{00000004-2CED-48E2-BE68-18985D794D5D}"/>
            </c:ext>
          </c:extLst>
        </c:ser>
        <c:ser>
          <c:idx val="4"/>
          <c:order val="4"/>
          <c:tx>
            <c:strRef>
              <c:f>'57【Q51】'!$H$34</c:f>
              <c:strCache>
                <c:ptCount val="1"/>
                <c:pt idx="0">
                  <c:v>わからない／覚えていない</c:v>
                </c:pt>
              </c:strCache>
            </c:strRef>
          </c:tx>
          <c:spPr>
            <a:solidFill>
              <a:srgbClr val="FF99FF"/>
            </a:solid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'57【Q51】'!$C$35:$C$36</c:f>
              <c:strCache>
                <c:ptCount val="2"/>
                <c:pt idx="0">
                  <c:v>男性管理職(n=428)</c:v>
                </c:pt>
                <c:pt idx="1">
                  <c:v>女性管理職(n=120)</c:v>
                </c:pt>
              </c:strCache>
            </c:strRef>
          </c:cat>
          <c:val>
            <c:numRef>
              <c:f>'57【Q51】'!$H$35:$H$36</c:f>
              <c:numCache>
                <c:formatCode>0.0_ </c:formatCode>
                <c:ptCount val="2"/>
                <c:pt idx="0">
                  <c:v>5.3738317757009346</c:v>
                </c:pt>
                <c:pt idx="1">
                  <c:v>7.5</c:v>
                </c:pt>
              </c:numCache>
            </c:numRef>
          </c:val>
          <c:extLst>
            <c:ext xmlns:c16="http://schemas.microsoft.com/office/drawing/2014/chart" uri="{C3380CC4-5D6E-409C-BE32-E72D297353CC}">
              <c16:uniqueId val="{00000005-2CED-48E2-BE68-18985D794D5D}"/>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77763029621297342"/>
          <c:w val="0.99840650760794569"/>
          <c:h val="0.2223697037870266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'58【Q52】'!$F$30:$I$30</c:f>
              <c:numCache>
                <c:formatCode>0.0_ </c:formatCode>
                <c:ptCount val="4"/>
                <c:pt idx="0">
                  <c:v>11.320754716981133</c:v>
                </c:pt>
                <c:pt idx="1">
                  <c:v>50.314465408805034</c:v>
                </c:pt>
                <c:pt idx="2">
                  <c:v>29.559748427672954</c:v>
                </c:pt>
                <c:pt idx="3">
                  <c:v>8.8050314465408803</c:v>
                </c:pt>
              </c:numCache>
            </c:numRef>
          </c:val>
          <c:extLst>
            <c:ext xmlns:c16="http://schemas.microsoft.com/office/drawing/2014/chart" uri="{C3380CC4-5D6E-409C-BE32-E72D297353CC}">
              <c16:uniqueId val="{00000005-25B7-4F16-8D77-F14E8C785F99}"/>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'58【Q52】'!$F$28</c:f>
              <c:strCache>
                <c:ptCount val="1"/>
                <c:pt idx="0">
                  <c:v>合っていた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'58【Q52】'!$F$30:$F$32</c:f>
              <c:numCache>
                <c:formatCode>0.0_ </c:formatCode>
                <c:ptCount val="3"/>
                <c:pt idx="0">
                  <c:v>11.320754716981133</c:v>
                </c:pt>
                <c:pt idx="1">
                  <c:v>11.38211382113821</c:v>
                </c:pt>
                <c:pt idx="2">
                  <c:v>11.111111111111111</c:v>
                </c:pt>
              </c:numCache>
            </c:numRef>
          </c:val>
          <c:extLst>
            <c:ext xmlns:c16="http://schemas.microsoft.com/office/drawing/2014/chart" uri="{C3380CC4-5D6E-409C-BE32-E72D297353CC}">
              <c16:uniqueId val="{00000001-258A-4B4F-84F3-B06E31730082}"/>
            </c:ext>
          </c:extLst>
        </c:ser>
        <c:ser>
          <c:idx val="1"/>
          <c:order val="1"/>
          <c:tx>
            <c:strRef>
              <c:f>'58【Q52】'!$G$28</c:f>
              <c:strCache>
                <c:ptCount val="1"/>
                <c:pt idx="0">
                  <c:v>どちらかと言えば合っていた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'58【Q52】'!$G$30:$G$32</c:f>
              <c:numCache>
                <c:formatCode>0.0_ </c:formatCode>
                <c:ptCount val="3"/>
                <c:pt idx="0">
                  <c:v>50.314465408805034</c:v>
                </c:pt>
                <c:pt idx="1">
                  <c:v>52.032520325203258</c:v>
                </c:pt>
                <c:pt idx="2">
                  <c:v>44.444444444444443</c:v>
                </c:pt>
              </c:numCache>
            </c:numRef>
          </c:val>
          <c:extLst>
            <c:ext xmlns:c16="http://schemas.microsoft.com/office/drawing/2014/chart" uri="{C3380CC4-5D6E-409C-BE32-E72D297353CC}">
              <c16:uniqueId val="{00000002-258A-4B4F-84F3-B06E31730082}"/>
            </c:ext>
          </c:extLst>
        </c:ser>
        <c:ser>
          <c:idx val="2"/>
          <c:order val="2"/>
          <c:tx>
            <c:strRef>
              <c:f>'58【Q52】'!$H$28</c:f>
              <c:strCache>
                <c:ptCount val="1"/>
                <c:pt idx="0">
                  <c:v>どちらかと言えば合っていない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'58【Q52】'!$H$30:$H$32</c:f>
              <c:numCache>
                <c:formatCode>0.0_ </c:formatCode>
                <c:ptCount val="3"/>
                <c:pt idx="0">
                  <c:v>29.559748427672954</c:v>
                </c:pt>
                <c:pt idx="1">
                  <c:v>26.829268292682929</c:v>
                </c:pt>
                <c:pt idx="2">
                  <c:v>38.888888888888893</c:v>
                </c:pt>
              </c:numCache>
            </c:numRef>
          </c:val>
          <c:extLst>
            <c:ext xmlns:c16="http://schemas.microsoft.com/office/drawing/2014/chart" uri="{C3380CC4-5D6E-409C-BE32-E72D297353CC}">
              <c16:uniqueId val="{00000003-258A-4B4F-84F3-B06E31730082}"/>
            </c:ext>
          </c:extLst>
        </c:ser>
        <c:ser>
          <c:idx val="3"/>
          <c:order val="3"/>
          <c:tx>
            <c:strRef>
              <c:f>'58【Q52】'!$I$28</c:f>
              <c:strCache>
                <c:ptCount val="1"/>
                <c:pt idx="0">
                  <c:v>合っていない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'58【Q52】'!$I$30:$I$32</c:f>
              <c:numCache>
                <c:formatCode>0.0_ </c:formatCode>
                <c:ptCount val="3"/>
                <c:pt idx="0">
                  <c:v>8.8050314465408803</c:v>
                </c:pt>
                <c:pt idx="1">
                  <c:v>9.7560975609756095</c:v>
                </c:pt>
                <c:pt idx="2">
                  <c:v>5.5555555555555554</c:v>
                </c:pt>
              </c:numCache>
            </c:numRef>
          </c:val>
          <c:extLst>
            <c:ext xmlns:c16="http://schemas.microsoft.com/office/drawing/2014/chart" uri="{C3380CC4-5D6E-409C-BE32-E72D297353CC}">
              <c16:uniqueId val="{00000004-258A-4B4F-84F3-B06E31730082}"/>
            </c:ext>
          </c:extLst>
        </c:ser>
        <c:dLbls>
          <c:showLegendKey val="0"/>
          <c:showVal val="0"/>
          <c:showCatName val="0"/>
          <c:showSerName val="0"/>
          <c:showPercent val="0"/>
          <c:showBubbleSize val="0"/>
        </c:dLbls>
        <c:gapWidth val="30"/>
        <c:overlap val="100"/>
        <c:axId val="614296928"/>
        <c:axId val="614300672"/>
      </c:barChart>
      <c:catAx>
        <c:axId val="614296928"/>
        <c:scaling>
          <c:orientation val="maxMin"/>
        </c:scaling>
        <c:delete val="1"/>
        <c:axPos val="l"/>
        <c:majorTickMark val="out"/>
        <c:minorTickMark val="none"/>
        <c:tickLblPos val="nextTo"/>
        <c:crossAx val="614300672"/>
        <c:crosses val="autoZero"/>
        <c:auto val="1"/>
        <c:lblAlgn val="ctr"/>
        <c:lblOffset val="100"/>
        <c:tickLblSkip val="3"/>
        <c:tickMarkSkip val="1"/>
        <c:noMultiLvlLbl val="0"/>
      </c:catAx>
      <c:valAx>
        <c:axId val="614300672"/>
        <c:scaling>
          <c:orientation val="minMax"/>
          <c:min val="0"/>
        </c:scaling>
        <c:delete val="1"/>
        <c:axPos val="t"/>
        <c:numFmt formatCode="0%" sourceLinked="1"/>
        <c:majorTickMark val="out"/>
        <c:minorTickMark val="none"/>
        <c:tickLblPos val="nextTo"/>
        <c:crossAx val="614296928"/>
        <c:crossesAt val="1"/>
        <c:crossBetween val="between"/>
      </c:valAx>
      <c:spPr>
        <a:noFill/>
        <a:ln w="25400">
          <a:noFill/>
        </a:ln>
      </c:spPr>
    </c:plotArea>
    <c:legend>
      <c:legendPos val="t"/>
      <c:layout>
        <c:manualLayout>
          <c:xMode val="edge"/>
          <c:yMode val="edge"/>
          <c:x val="7.0027246941903681E-2"/>
          <c:y val="0.41884983876679899"/>
          <c:w val="0.81672411662687094"/>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181314814814815"/>
          <c:y val="0.20729746281714784"/>
          <c:w val="0.79279999999999995"/>
          <c:h val="0.65676640419947507"/>
        </c:manualLayout>
      </c:layout>
      <c:barChart>
        <c:barDir val="bar"/>
        <c:grouping val="percentStacked"/>
        <c:varyColors val="0"/>
        <c:ser>
          <c:idx val="0"/>
          <c:order val="0"/>
          <c:tx>
            <c:strRef>
              <c:f>'58【Q52】'!$D$34</c:f>
              <c:strCache>
                <c:ptCount val="1"/>
                <c:pt idx="0">
                  <c:v>合っていた</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'58【Q52】'!$C$35:$C$36</c:f>
              <c:strCache>
                <c:ptCount val="2"/>
                <c:pt idx="0">
                  <c:v>男性管理職(n=123)</c:v>
                </c:pt>
                <c:pt idx="1">
                  <c:v>女性管理職(n=36)</c:v>
                </c:pt>
              </c:strCache>
            </c:strRef>
          </c:cat>
          <c:val>
            <c:numRef>
              <c:f>'58【Q52】'!$D$35:$D$36</c:f>
              <c:numCache>
                <c:formatCode>0.0_ </c:formatCode>
                <c:ptCount val="2"/>
                <c:pt idx="0">
                  <c:v>11.38211382113821</c:v>
                </c:pt>
                <c:pt idx="1">
                  <c:v>11.111111111111111</c:v>
                </c:pt>
              </c:numCache>
            </c:numRef>
          </c:val>
          <c:extLst>
            <c:ext xmlns:c16="http://schemas.microsoft.com/office/drawing/2014/chart" uri="{C3380CC4-5D6E-409C-BE32-E72D297353CC}">
              <c16:uniqueId val="{00000000-5A52-40B7-BFF6-A788469C487C}"/>
            </c:ext>
          </c:extLst>
        </c:ser>
        <c:ser>
          <c:idx val="1"/>
          <c:order val="1"/>
          <c:tx>
            <c:strRef>
              <c:f>'58【Q52】'!$E$34</c:f>
              <c:strCache>
                <c:ptCount val="1"/>
                <c:pt idx="0">
                  <c:v>どちらかと言えば合っていた</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'58【Q52】'!$C$35:$C$36</c:f>
              <c:strCache>
                <c:ptCount val="2"/>
                <c:pt idx="0">
                  <c:v>男性管理職(n=123)</c:v>
                </c:pt>
                <c:pt idx="1">
                  <c:v>女性管理職(n=36)</c:v>
                </c:pt>
              </c:strCache>
            </c:strRef>
          </c:cat>
          <c:val>
            <c:numRef>
              <c:f>'58【Q52】'!$E$35:$E$36</c:f>
              <c:numCache>
                <c:formatCode>0.0_ </c:formatCode>
                <c:ptCount val="2"/>
                <c:pt idx="0">
                  <c:v>52.032520325203258</c:v>
                </c:pt>
                <c:pt idx="1">
                  <c:v>44.444444444444443</c:v>
                </c:pt>
              </c:numCache>
            </c:numRef>
          </c:val>
          <c:extLst>
            <c:ext xmlns:c16="http://schemas.microsoft.com/office/drawing/2014/chart" uri="{C3380CC4-5D6E-409C-BE32-E72D297353CC}">
              <c16:uniqueId val="{00000001-5A52-40B7-BFF6-A788469C487C}"/>
            </c:ext>
          </c:extLst>
        </c:ser>
        <c:ser>
          <c:idx val="2"/>
          <c:order val="2"/>
          <c:tx>
            <c:strRef>
              <c:f>'58【Q52】'!$F$34</c:f>
              <c:strCache>
                <c:ptCount val="1"/>
                <c:pt idx="0">
                  <c:v>どちらかと言えば合っていない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'58【Q52】'!$C$35:$C$36</c:f>
              <c:strCache>
                <c:ptCount val="2"/>
                <c:pt idx="0">
                  <c:v>男性管理職(n=123)</c:v>
                </c:pt>
                <c:pt idx="1">
                  <c:v>女性管理職(n=36)</c:v>
                </c:pt>
              </c:strCache>
            </c:strRef>
          </c:cat>
          <c:val>
            <c:numRef>
              <c:f>'58【Q52】'!$F$35:$F$36</c:f>
              <c:numCache>
                <c:formatCode>0.0_ </c:formatCode>
                <c:ptCount val="2"/>
                <c:pt idx="0">
                  <c:v>26.829268292682929</c:v>
                </c:pt>
                <c:pt idx="1">
                  <c:v>38.888888888888893</c:v>
                </c:pt>
              </c:numCache>
            </c:numRef>
          </c:val>
          <c:extLst>
            <c:ext xmlns:c16="http://schemas.microsoft.com/office/drawing/2014/chart" uri="{C3380CC4-5D6E-409C-BE32-E72D297353CC}">
              <c16:uniqueId val="{00000002-5A52-40B7-BFF6-A788469C487C}"/>
            </c:ext>
          </c:extLst>
        </c:ser>
        <c:ser>
          <c:idx val="3"/>
          <c:order val="3"/>
          <c:tx>
            <c:strRef>
              <c:f>'58【Q52】'!$G$34</c:f>
              <c:strCache>
                <c:ptCount val="1"/>
                <c:pt idx="0">
                  <c:v>合っていない</c:v>
                </c:pt>
              </c:strCache>
            </c:strRef>
          </c:tx>
          <c:spPr>
            <a:pattFill prst="pct20">
              <a:fgClr>
                <a:srgbClr val="5B9BD5"/>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'58【Q52】'!$C$35:$C$36</c:f>
              <c:strCache>
                <c:ptCount val="2"/>
                <c:pt idx="0">
                  <c:v>男性管理職(n=123)</c:v>
                </c:pt>
                <c:pt idx="1">
                  <c:v>女性管理職(n=36)</c:v>
                </c:pt>
              </c:strCache>
            </c:strRef>
          </c:cat>
          <c:val>
            <c:numRef>
              <c:f>'58【Q52】'!$G$35:$G$36</c:f>
              <c:numCache>
                <c:formatCode>0.0_ </c:formatCode>
                <c:ptCount val="2"/>
                <c:pt idx="0">
                  <c:v>9.7560975609756095</c:v>
                </c:pt>
                <c:pt idx="1">
                  <c:v>5.5555555555555554</c:v>
                </c:pt>
              </c:numCache>
            </c:numRef>
          </c:val>
          <c:extLst>
            <c:ext xmlns:c16="http://schemas.microsoft.com/office/drawing/2014/chart" uri="{C3380CC4-5D6E-409C-BE32-E72D297353CC}">
              <c16:uniqueId val="{00000003-5A52-40B7-BFF6-A788469C487C}"/>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185185185182E-3"/>
          <c:y val="0.82578915135608044"/>
          <c:w val="0.99840648148148148"/>
          <c:h val="0.1656666666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6684044054634334E-2"/>
          <c:y val="5.1340739941753859E-2"/>
          <c:w val="0.96873537135572962"/>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'59【Q53】'!$F$30:$M$30</c:f>
              <c:numCache>
                <c:formatCode>0.0_ </c:formatCode>
                <c:ptCount val="8"/>
                <c:pt idx="0">
                  <c:v>46.938775510204081</c:v>
                </c:pt>
                <c:pt idx="1">
                  <c:v>3.0612244897959182</c:v>
                </c:pt>
                <c:pt idx="2">
                  <c:v>15.306122448979592</c:v>
                </c:pt>
                <c:pt idx="3">
                  <c:v>69.387755102040813</c:v>
                </c:pt>
                <c:pt idx="4">
                  <c:v>6.1224489795918364</c:v>
                </c:pt>
                <c:pt idx="5">
                  <c:v>9.183673469387756</c:v>
                </c:pt>
                <c:pt idx="6">
                  <c:v>6.1224489795918364</c:v>
                </c:pt>
                <c:pt idx="7">
                  <c:v>0</c:v>
                </c:pt>
              </c:numCache>
            </c:numRef>
          </c:val>
          <c:extLst>
            <c:ext xmlns:c16="http://schemas.microsoft.com/office/drawing/2014/chart" uri="{C3380CC4-5D6E-409C-BE32-E72D297353CC}">
              <c16:uniqueId val="{00000005-FC5A-418C-A5BA-CFB9B2F97064}"/>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234222511385816"/>
          <c:y val="9.5302325986913322E-2"/>
          <c:w val="0.75526244544939547"/>
          <c:h val="0.62368257769394975"/>
        </c:manualLayout>
      </c:layout>
      <c:barChart>
        <c:barDir val="bar"/>
        <c:grouping val="percentStacked"/>
        <c:varyColors val="0"/>
        <c:ser>
          <c:idx val="0"/>
          <c:order val="0"/>
          <c:tx>
            <c:strRef>
              <c:f>'Q15個人年収 グラフ'!$E$18</c:f>
              <c:strCache>
                <c:ptCount val="1"/>
                <c:pt idx="0">
                  <c:v>～400万円未満</c:v>
                </c:pt>
              </c:strCache>
            </c:strRef>
          </c:tx>
          <c:spPr>
            <a:solidFill>
              <a:schemeClr val="accent1"/>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'Q15個人年収 グラフ'!$H$17:$I$17</c:f>
              <c:strCache>
                <c:ptCount val="2"/>
                <c:pt idx="0">
                  <c:v>管理職男性(n=394)</c:v>
                </c:pt>
                <c:pt idx="1">
                  <c:v>管理職女性(n=95)</c:v>
                </c:pt>
              </c:strCache>
            </c:strRef>
          </c:cat>
          <c:val>
            <c:numRef>
              <c:f>'Q15個人年収 グラフ'!$H$18:$I$18</c:f>
              <c:numCache>
                <c:formatCode>0.0_ </c:formatCode>
                <c:ptCount val="2"/>
                <c:pt idx="0">
                  <c:v>0.76142131979695438</c:v>
                </c:pt>
                <c:pt idx="1">
                  <c:v>4.2105263157894735</c:v>
                </c:pt>
              </c:numCache>
            </c:numRef>
          </c:val>
          <c:extLst>
            <c:ext xmlns:c16="http://schemas.microsoft.com/office/drawing/2014/chart" uri="{C3380CC4-5D6E-409C-BE32-E72D297353CC}">
              <c16:uniqueId val="{00000000-E45B-4FAE-86DA-C572DC3A3559}"/>
            </c:ext>
          </c:extLst>
        </c:ser>
        <c:ser>
          <c:idx val="1"/>
          <c:order val="1"/>
          <c:tx>
            <c:strRef>
              <c:f>'Q15個人年収 グラフ'!$E$19</c:f>
              <c:strCache>
                <c:ptCount val="1"/>
                <c:pt idx="0">
                  <c:v>～600万円未満</c:v>
                </c:pt>
              </c:strCache>
            </c:strRef>
          </c:tx>
          <c:spPr>
            <a:solidFill>
              <a:schemeClr val="accent1">
                <a:lumMod val="40000"/>
                <a:lumOff val="60000"/>
              </a:schemeClr>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'Q15個人年収 グラフ'!$H$17:$I$17</c:f>
              <c:strCache>
                <c:ptCount val="2"/>
                <c:pt idx="0">
                  <c:v>管理職男性(n=394)</c:v>
                </c:pt>
                <c:pt idx="1">
                  <c:v>管理職女性(n=95)</c:v>
                </c:pt>
              </c:strCache>
            </c:strRef>
          </c:cat>
          <c:val>
            <c:numRef>
              <c:f>'Q15個人年収 グラフ'!$H$19:$I$19</c:f>
              <c:numCache>
                <c:formatCode>0.0_ </c:formatCode>
                <c:ptCount val="2"/>
                <c:pt idx="0">
                  <c:v>7.1065989847715745</c:v>
                </c:pt>
                <c:pt idx="1">
                  <c:v>22.105263157894736</c:v>
                </c:pt>
              </c:numCache>
            </c:numRef>
          </c:val>
          <c:extLst>
            <c:ext xmlns:c16="http://schemas.microsoft.com/office/drawing/2014/chart" uri="{C3380CC4-5D6E-409C-BE32-E72D297353CC}">
              <c16:uniqueId val="{00000001-E45B-4FAE-86DA-C572DC3A3559}"/>
            </c:ext>
          </c:extLst>
        </c:ser>
        <c:ser>
          <c:idx val="2"/>
          <c:order val="2"/>
          <c:tx>
            <c:strRef>
              <c:f>'Q15個人年収 グラフ'!$E$20</c:f>
              <c:strCache>
                <c:ptCount val="1"/>
                <c:pt idx="0">
                  <c:v>～900万円未満</c:v>
                </c:pt>
              </c:strCache>
            </c:strRef>
          </c:tx>
          <c:spPr>
            <a:solidFill>
              <a:schemeClr val="bg1"/>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'Q15個人年収 グラフ'!$H$17:$I$17</c:f>
              <c:strCache>
                <c:ptCount val="2"/>
                <c:pt idx="0">
                  <c:v>管理職男性(n=394)</c:v>
                </c:pt>
                <c:pt idx="1">
                  <c:v>管理職女性(n=95)</c:v>
                </c:pt>
              </c:strCache>
            </c:strRef>
          </c:cat>
          <c:val>
            <c:numRef>
              <c:f>'Q15個人年収 グラフ'!$H$20:$I$20</c:f>
              <c:numCache>
                <c:formatCode>0.0_ </c:formatCode>
                <c:ptCount val="2"/>
                <c:pt idx="0">
                  <c:v>31.472081218274113</c:v>
                </c:pt>
                <c:pt idx="1">
                  <c:v>31.578947368421051</c:v>
                </c:pt>
              </c:numCache>
            </c:numRef>
          </c:val>
          <c:extLst>
            <c:ext xmlns:c16="http://schemas.microsoft.com/office/drawing/2014/chart" uri="{C3380CC4-5D6E-409C-BE32-E72D297353CC}">
              <c16:uniqueId val="{00000002-E45B-4FAE-86DA-C572DC3A3559}"/>
            </c:ext>
          </c:extLst>
        </c:ser>
        <c:ser>
          <c:idx val="3"/>
          <c:order val="3"/>
          <c:tx>
            <c:strRef>
              <c:f>'Q15個人年収 グラフ'!$E$21</c:f>
              <c:strCache>
                <c:ptCount val="1"/>
                <c:pt idx="0">
                  <c:v>900万円以上</c:v>
                </c:pt>
              </c:strCache>
            </c:strRef>
          </c:tx>
          <c:spPr>
            <a:pattFill prst="pct20">
              <a:fgClr>
                <a:schemeClr val="accent1"/>
              </a:fgClr>
              <a:bgClr>
                <a:schemeClr val="bg1"/>
              </a:bgClr>
            </a:pattFill>
            <a:ln>
              <a:solidFill>
                <a:schemeClr val="accent1"/>
              </a:solid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'Q15個人年収 グラフ'!$H$17:$I$17</c:f>
              <c:strCache>
                <c:ptCount val="2"/>
                <c:pt idx="0">
                  <c:v>管理職男性(n=394)</c:v>
                </c:pt>
                <c:pt idx="1">
                  <c:v>管理職女性(n=95)</c:v>
                </c:pt>
              </c:strCache>
            </c:strRef>
          </c:cat>
          <c:val>
            <c:numRef>
              <c:f>'Q15個人年収 グラフ'!$H$21:$I$21</c:f>
              <c:numCache>
                <c:formatCode>0.0_ </c:formatCode>
                <c:ptCount val="2"/>
                <c:pt idx="0">
                  <c:v>60.659898477157356</c:v>
                </c:pt>
                <c:pt idx="1">
                  <c:v>42.105263157894733</c:v>
                </c:pt>
              </c:numCache>
            </c:numRef>
          </c:val>
          <c:extLst>
            <c:ext xmlns:c16="http://schemas.microsoft.com/office/drawing/2014/chart" uri="{C3380CC4-5D6E-409C-BE32-E72D297353CC}">
              <c16:uniqueId val="{00000003-E45B-4FAE-86DA-C572DC3A3559}"/>
            </c:ext>
          </c:extLst>
        </c:ser>
        <c:dLbls>
          <c:showLegendKey val="0"/>
          <c:showVal val="0"/>
          <c:showCatName val="0"/>
          <c:showSerName val="0"/>
          <c:showPercent val="0"/>
          <c:showBubbleSize val="0"/>
        </c:dLbls>
        <c:gapWidth val="150"/>
        <c:overlap val="100"/>
        <c:axId val="1128670495"/>
        <c:axId val="1128670911"/>
      </c:barChart>
      <c:catAx>
        <c:axId val="112867049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128670911"/>
        <c:crosses val="autoZero"/>
        <c:auto val="1"/>
        <c:lblAlgn val="ctr"/>
        <c:lblOffset val="100"/>
        <c:noMultiLvlLbl val="0"/>
      </c:catAx>
      <c:valAx>
        <c:axId val="1128670911"/>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128670495"/>
        <c:crosses val="autoZero"/>
        <c:crossBetween val="between"/>
        <c:majorUnit val="0.2"/>
      </c:valAx>
      <c:spPr>
        <a:noFill/>
        <a:ln>
          <a:noFill/>
        </a:ln>
        <a:effectLst/>
      </c:spPr>
    </c:plotArea>
    <c:legend>
      <c:legendPos val="b"/>
      <c:layout>
        <c:manualLayout>
          <c:xMode val="edge"/>
          <c:yMode val="edge"/>
          <c:x val="0.24257555966007624"/>
          <c:y val="0.74666657463661457"/>
          <c:w val="0.65475346782111044"/>
          <c:h val="6.878895232504239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9525" cap="flat" cmpd="sng" algn="ctr">
      <a:noFill/>
      <a:round/>
    </a:ln>
    <a:effectLst/>
  </c:spPr>
  <c:txPr>
    <a:bodyPr/>
    <a:lstStyle/>
    <a:p>
      <a:pPr>
        <a:defRPr baseline="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6684044054634334E-2"/>
          <c:y val="5.1340739941753859E-2"/>
          <c:w val="0.96873537135572962"/>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'60【Q54】'!$F$30:$M$30</c:f>
              <c:numCache>
                <c:formatCode>0.0_ </c:formatCode>
                <c:ptCount val="8"/>
                <c:pt idx="0">
                  <c:v>29.508196721311474</c:v>
                </c:pt>
                <c:pt idx="1">
                  <c:v>4.918032786885246</c:v>
                </c:pt>
                <c:pt idx="2">
                  <c:v>19.672131147540984</c:v>
                </c:pt>
                <c:pt idx="3">
                  <c:v>44.26229508196721</c:v>
                </c:pt>
                <c:pt idx="4">
                  <c:v>40.983606557377051</c:v>
                </c:pt>
                <c:pt idx="5">
                  <c:v>8.1967213114754092</c:v>
                </c:pt>
                <c:pt idx="6">
                  <c:v>3.278688524590164</c:v>
                </c:pt>
                <c:pt idx="7">
                  <c:v>3.278688524590164</c:v>
                </c:pt>
              </c:numCache>
            </c:numRef>
          </c:val>
          <c:extLst>
            <c:ext xmlns:c16="http://schemas.microsoft.com/office/drawing/2014/chart" uri="{C3380CC4-5D6E-409C-BE32-E72D297353CC}">
              <c16:uniqueId val="{00000005-BE13-4D25-B1B4-D5C338F1026E}"/>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628620102214651E-2"/>
          <c:y val="5.1340739941753859E-2"/>
          <c:w val="0.97446064557092205"/>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'62【Q57】'!$F$30:$O$30</c:f>
              <c:numCache>
                <c:formatCode>0.0_ </c:formatCode>
                <c:ptCount val="10"/>
                <c:pt idx="0">
                  <c:v>47.992700729927009</c:v>
                </c:pt>
                <c:pt idx="1">
                  <c:v>21.350364963503647</c:v>
                </c:pt>
                <c:pt idx="2">
                  <c:v>50.729927007299267</c:v>
                </c:pt>
                <c:pt idx="3">
                  <c:v>19.708029197080293</c:v>
                </c:pt>
                <c:pt idx="4">
                  <c:v>21.350364963503647</c:v>
                </c:pt>
                <c:pt idx="5">
                  <c:v>20.802919708029197</c:v>
                </c:pt>
                <c:pt idx="6">
                  <c:v>24.087591240875913</c:v>
                </c:pt>
                <c:pt idx="7">
                  <c:v>23.905109489051096</c:v>
                </c:pt>
                <c:pt idx="8">
                  <c:v>17.883211678832119</c:v>
                </c:pt>
                <c:pt idx="9">
                  <c:v>1.0948905109489051</c:v>
                </c:pt>
              </c:numCache>
            </c:numRef>
          </c:val>
          <c:extLst>
            <c:ext xmlns:c16="http://schemas.microsoft.com/office/drawing/2014/chart" uri="{C3380CC4-5D6E-409C-BE32-E72D297353CC}">
              <c16:uniqueId val="{00000005-57F7-4E2A-8B1D-468401C44029}"/>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5137472615164757E-2"/>
          <c:y val="5.1340739941753859E-2"/>
          <c:w val="0.95289593911057568"/>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'63【Q59】'!$F$30:$J$30</c:f>
              <c:numCache>
                <c:formatCode>0.0_ </c:formatCode>
                <c:ptCount val="5"/>
                <c:pt idx="0">
                  <c:v>42.700729927007295</c:v>
                </c:pt>
                <c:pt idx="1">
                  <c:v>20.802919708029197</c:v>
                </c:pt>
                <c:pt idx="2">
                  <c:v>6.7518248175182478</c:v>
                </c:pt>
                <c:pt idx="3">
                  <c:v>22.992700729927009</c:v>
                </c:pt>
                <c:pt idx="4">
                  <c:v>22.627737226277372</c:v>
                </c:pt>
              </c:numCache>
            </c:numRef>
          </c:val>
          <c:extLst>
            <c:ext xmlns:c16="http://schemas.microsoft.com/office/drawing/2014/chart" uri="{C3380CC4-5D6E-409C-BE32-E72D297353CC}">
              <c16:uniqueId val="{00000005-A2DC-4961-8DB8-8C8EB4AEF43E}"/>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'64【Q60】'!$F$30:$I$30</c:f>
              <c:numCache>
                <c:formatCode>0.0_ </c:formatCode>
                <c:ptCount val="4"/>
                <c:pt idx="0">
                  <c:v>32.279909706546277</c:v>
                </c:pt>
                <c:pt idx="1">
                  <c:v>44.018058690744923</c:v>
                </c:pt>
                <c:pt idx="2">
                  <c:v>22.34762979683973</c:v>
                </c:pt>
                <c:pt idx="3">
                  <c:v>1.3544018058690745</c:v>
                </c:pt>
              </c:numCache>
            </c:numRef>
          </c:val>
          <c:extLst>
            <c:ext xmlns:c16="http://schemas.microsoft.com/office/drawing/2014/chart" uri="{C3380CC4-5D6E-409C-BE32-E72D297353CC}">
              <c16:uniqueId val="{00000005-08C0-4BC1-9FDA-EFA690E34A60}"/>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'64【Q60】'!$F$28</c:f>
              <c:strCache>
                <c:ptCount val="1"/>
                <c:pt idx="0">
                  <c:v>残業等も含め、定年前と同じフルタイム勤務</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'64【Q60】'!$F$30:$F$32</c:f>
              <c:numCache>
                <c:formatCode>0.0_ </c:formatCode>
                <c:ptCount val="3"/>
                <c:pt idx="0">
                  <c:v>32.279909706546277</c:v>
                </c:pt>
                <c:pt idx="1">
                  <c:v>34.097421203438394</c:v>
                </c:pt>
                <c:pt idx="2">
                  <c:v>25.531914893617021</c:v>
                </c:pt>
              </c:numCache>
            </c:numRef>
          </c:val>
          <c:extLst>
            <c:ext xmlns:c16="http://schemas.microsoft.com/office/drawing/2014/chart" uri="{C3380CC4-5D6E-409C-BE32-E72D297353CC}">
              <c16:uniqueId val="{00000001-7843-494E-9F6B-8650DD2450A0}"/>
            </c:ext>
          </c:extLst>
        </c:ser>
        <c:ser>
          <c:idx val="1"/>
          <c:order val="1"/>
          <c:tx>
            <c:strRef>
              <c:f>'64【Q60】'!$G$28</c:f>
              <c:strCache>
                <c:ptCount val="1"/>
                <c:pt idx="0">
                  <c:v>フルタイムだが、残業等はしない働き方</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'64【Q60】'!$G$30:$G$32</c:f>
              <c:numCache>
                <c:formatCode>0.0_ </c:formatCode>
                <c:ptCount val="3"/>
                <c:pt idx="0">
                  <c:v>44.018058690744923</c:v>
                </c:pt>
                <c:pt idx="1">
                  <c:v>44.126074498567334</c:v>
                </c:pt>
                <c:pt idx="2">
                  <c:v>43.61702127659575</c:v>
                </c:pt>
              </c:numCache>
            </c:numRef>
          </c:val>
          <c:extLst>
            <c:ext xmlns:c16="http://schemas.microsoft.com/office/drawing/2014/chart" uri="{C3380CC4-5D6E-409C-BE32-E72D297353CC}">
              <c16:uniqueId val="{00000002-7843-494E-9F6B-8650DD2450A0}"/>
            </c:ext>
          </c:extLst>
        </c:ser>
        <c:ser>
          <c:idx val="2"/>
          <c:order val="2"/>
          <c:tx>
            <c:strRef>
              <c:f>'64【Q60】'!$H$28</c:f>
              <c:strCache>
                <c:ptCount val="1"/>
                <c:pt idx="0">
                  <c:v>短時間勤務や週4日以内等の働き方</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'64【Q60】'!$H$30:$H$32</c:f>
              <c:numCache>
                <c:formatCode>0.0_ </c:formatCode>
                <c:ptCount val="3"/>
                <c:pt idx="0">
                  <c:v>22.34762979683973</c:v>
                </c:pt>
                <c:pt idx="1">
                  <c:v>20.057306590257877</c:v>
                </c:pt>
                <c:pt idx="2">
                  <c:v>30.851063829787233</c:v>
                </c:pt>
              </c:numCache>
            </c:numRef>
          </c:val>
          <c:extLst>
            <c:ext xmlns:c16="http://schemas.microsoft.com/office/drawing/2014/chart" uri="{C3380CC4-5D6E-409C-BE32-E72D297353CC}">
              <c16:uniqueId val="{00000003-7843-494E-9F6B-8650DD2450A0}"/>
            </c:ext>
          </c:extLst>
        </c:ser>
        <c:ser>
          <c:idx val="3"/>
          <c:order val="3"/>
          <c:tx>
            <c:strRef>
              <c:f>'64【Q60】'!$I$28</c:f>
              <c:strCache>
                <c:ptCount val="1"/>
                <c:pt idx="0">
                  <c:v>その他</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'64【Q60】'!$I$30:$I$32</c:f>
              <c:numCache>
                <c:formatCode>0.0_ </c:formatCode>
                <c:ptCount val="3"/>
                <c:pt idx="0">
                  <c:v>1.3544018058690745</c:v>
                </c:pt>
                <c:pt idx="1">
                  <c:v>1.7191977077363898</c:v>
                </c:pt>
                <c:pt idx="2">
                  <c:v>0</c:v>
                </c:pt>
              </c:numCache>
            </c:numRef>
          </c:val>
          <c:extLst>
            <c:ext xmlns:c16="http://schemas.microsoft.com/office/drawing/2014/chart" uri="{C3380CC4-5D6E-409C-BE32-E72D297353CC}">
              <c16:uniqueId val="{00000004-7843-494E-9F6B-8650DD2450A0}"/>
            </c:ext>
          </c:extLst>
        </c:ser>
        <c:dLbls>
          <c:showLegendKey val="0"/>
          <c:showVal val="0"/>
          <c:showCatName val="0"/>
          <c:showSerName val="0"/>
          <c:showPercent val="0"/>
          <c:showBubbleSize val="0"/>
        </c:dLbls>
        <c:gapWidth val="30"/>
        <c:overlap val="100"/>
        <c:axId val="614299840"/>
        <c:axId val="614297344"/>
      </c:barChart>
      <c:catAx>
        <c:axId val="614299840"/>
        <c:scaling>
          <c:orientation val="maxMin"/>
        </c:scaling>
        <c:delete val="1"/>
        <c:axPos val="l"/>
        <c:majorTickMark val="out"/>
        <c:minorTickMark val="none"/>
        <c:tickLblPos val="nextTo"/>
        <c:crossAx val="614297344"/>
        <c:crosses val="autoZero"/>
        <c:auto val="1"/>
        <c:lblAlgn val="ctr"/>
        <c:lblOffset val="100"/>
        <c:tickLblSkip val="3"/>
        <c:tickMarkSkip val="1"/>
        <c:noMultiLvlLbl val="0"/>
      </c:catAx>
      <c:valAx>
        <c:axId val="614297344"/>
        <c:scaling>
          <c:orientation val="minMax"/>
          <c:min val="0"/>
        </c:scaling>
        <c:delete val="1"/>
        <c:axPos val="t"/>
        <c:numFmt formatCode="0%" sourceLinked="1"/>
        <c:majorTickMark val="out"/>
        <c:minorTickMark val="none"/>
        <c:tickLblPos val="nextTo"/>
        <c:crossAx val="614299840"/>
        <c:crossesAt val="1"/>
        <c:crossBetween val="between"/>
      </c:valAx>
      <c:spPr>
        <a:noFill/>
        <a:ln w="25400">
          <a:noFill/>
        </a:ln>
      </c:spPr>
    </c:plotArea>
    <c:legend>
      <c:legendPos val="t"/>
      <c:layout>
        <c:manualLayout>
          <c:xMode val="edge"/>
          <c:yMode val="edge"/>
          <c:x val="0.19100178411737617"/>
          <c:y val="0.265969209917373"/>
          <c:w val="0.57477504227592591"/>
          <c:h val="0.29942043920403255"/>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'65【Q61】'!$F$30:$H$30</c:f>
              <c:numCache>
                <c:formatCode>0.0_ </c:formatCode>
                <c:ptCount val="3"/>
                <c:pt idx="0">
                  <c:v>52.82167042889391</c:v>
                </c:pt>
                <c:pt idx="1">
                  <c:v>14.446952595936793</c:v>
                </c:pt>
                <c:pt idx="2">
                  <c:v>32.731376975169304</c:v>
                </c:pt>
              </c:numCache>
            </c:numRef>
          </c:val>
          <c:extLst>
            <c:ext xmlns:c16="http://schemas.microsoft.com/office/drawing/2014/chart" uri="{C3380CC4-5D6E-409C-BE32-E72D297353CC}">
              <c16:uniqueId val="{00000005-C032-477E-9810-C9B68A6549E1}"/>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63513826555157249"/>
          <c:w val="0.9375693739554638"/>
          <c:h val="0.28533683226687756"/>
        </c:manualLayout>
      </c:layout>
      <c:barChart>
        <c:barDir val="bar"/>
        <c:grouping val="percentStacked"/>
        <c:varyColors val="0"/>
        <c:ser>
          <c:idx val="0"/>
          <c:order val="0"/>
          <c:tx>
            <c:strRef>
              <c:f>'65【Q61】'!$F$28</c:f>
              <c:strCache>
                <c:ptCount val="1"/>
                <c:pt idx="0">
                  <c:v>現在と同じ分野</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'65【Q61】'!$F$30:$F$32</c:f>
              <c:numCache>
                <c:formatCode>0.0_ </c:formatCode>
                <c:ptCount val="3"/>
                <c:pt idx="0">
                  <c:v>52.82167042889391</c:v>
                </c:pt>
                <c:pt idx="1">
                  <c:v>52.435530085959883</c:v>
                </c:pt>
                <c:pt idx="2">
                  <c:v>54.255319148936167</c:v>
                </c:pt>
              </c:numCache>
            </c:numRef>
          </c:val>
          <c:extLst>
            <c:ext xmlns:c16="http://schemas.microsoft.com/office/drawing/2014/chart" uri="{C3380CC4-5D6E-409C-BE32-E72D297353CC}">
              <c16:uniqueId val="{00000001-BE1B-4363-A36F-15D426901BDB}"/>
            </c:ext>
          </c:extLst>
        </c:ser>
        <c:ser>
          <c:idx val="1"/>
          <c:order val="1"/>
          <c:tx>
            <c:strRef>
              <c:f>'65【Q61】'!$G$28</c:f>
              <c:strCache>
                <c:ptCount val="1"/>
                <c:pt idx="0">
                  <c:v>現在と違う分野</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'65【Q61】'!$G$30:$G$32</c:f>
              <c:numCache>
                <c:formatCode>0.0_ </c:formatCode>
                <c:ptCount val="3"/>
                <c:pt idx="0">
                  <c:v>14.446952595936793</c:v>
                </c:pt>
                <c:pt idx="1">
                  <c:v>13.46704871060172</c:v>
                </c:pt>
                <c:pt idx="2">
                  <c:v>18.085106382978726</c:v>
                </c:pt>
              </c:numCache>
            </c:numRef>
          </c:val>
          <c:extLst>
            <c:ext xmlns:c16="http://schemas.microsoft.com/office/drawing/2014/chart" uri="{C3380CC4-5D6E-409C-BE32-E72D297353CC}">
              <c16:uniqueId val="{00000002-BE1B-4363-A36F-15D426901BDB}"/>
            </c:ext>
          </c:extLst>
        </c:ser>
        <c:ser>
          <c:idx val="2"/>
          <c:order val="2"/>
          <c:tx>
            <c:strRef>
              <c:f>'65【Q61】'!$H$28</c:f>
              <c:strCache>
                <c:ptCount val="1"/>
                <c:pt idx="0">
                  <c:v>どちらでもよい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'65【Q61】'!$H$30:$H$32</c:f>
              <c:numCache>
                <c:formatCode>0.0_ </c:formatCode>
                <c:ptCount val="3"/>
                <c:pt idx="0">
                  <c:v>32.731376975169304</c:v>
                </c:pt>
                <c:pt idx="1">
                  <c:v>34.097421203438394</c:v>
                </c:pt>
                <c:pt idx="2">
                  <c:v>27.659574468085108</c:v>
                </c:pt>
              </c:numCache>
            </c:numRef>
          </c:val>
          <c:extLst>
            <c:ext xmlns:c16="http://schemas.microsoft.com/office/drawing/2014/chart" uri="{C3380CC4-5D6E-409C-BE32-E72D297353CC}">
              <c16:uniqueId val="{00000003-BE1B-4363-A36F-15D426901BDB}"/>
            </c:ext>
          </c:extLst>
        </c:ser>
        <c:dLbls>
          <c:showLegendKey val="0"/>
          <c:showVal val="0"/>
          <c:showCatName val="0"/>
          <c:showSerName val="0"/>
          <c:showPercent val="0"/>
          <c:showBubbleSize val="0"/>
        </c:dLbls>
        <c:gapWidth val="30"/>
        <c:overlap val="100"/>
        <c:axId val="614298592"/>
        <c:axId val="614300256"/>
      </c:barChart>
      <c:catAx>
        <c:axId val="614298592"/>
        <c:scaling>
          <c:orientation val="maxMin"/>
        </c:scaling>
        <c:delete val="1"/>
        <c:axPos val="l"/>
        <c:majorTickMark val="out"/>
        <c:minorTickMark val="none"/>
        <c:tickLblPos val="nextTo"/>
        <c:crossAx val="614300256"/>
        <c:crosses val="autoZero"/>
        <c:auto val="1"/>
        <c:lblAlgn val="ctr"/>
        <c:lblOffset val="100"/>
        <c:tickLblSkip val="3"/>
        <c:tickMarkSkip val="1"/>
        <c:noMultiLvlLbl val="0"/>
      </c:catAx>
      <c:valAx>
        <c:axId val="614300256"/>
        <c:scaling>
          <c:orientation val="minMax"/>
          <c:min val="0"/>
        </c:scaling>
        <c:delete val="1"/>
        <c:axPos val="t"/>
        <c:numFmt formatCode="0%" sourceLinked="1"/>
        <c:majorTickMark val="out"/>
        <c:minorTickMark val="none"/>
        <c:tickLblPos val="nextTo"/>
        <c:crossAx val="614298592"/>
        <c:crossesAt val="1"/>
        <c:crossBetween val="between"/>
      </c:valAx>
      <c:spPr>
        <a:noFill/>
        <a:ln w="25400">
          <a:noFill/>
        </a:ln>
      </c:spPr>
    </c:plotArea>
    <c:legend>
      <c:legendPos val="t"/>
      <c:layout>
        <c:manualLayout>
          <c:xMode val="edge"/>
          <c:yMode val="edge"/>
          <c:x val="8.1802510470376968E-2"/>
          <c:y val="0.48894933469669255"/>
          <c:w val="0.79317381221316718"/>
          <c:h val="7.644031442471301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181314814814815"/>
          <c:y val="0.20729746281714784"/>
          <c:w val="0.79279999999999995"/>
          <c:h val="0.65676640419947507"/>
        </c:manualLayout>
      </c:layout>
      <c:barChart>
        <c:barDir val="bar"/>
        <c:grouping val="percentStacked"/>
        <c:varyColors val="0"/>
        <c:ser>
          <c:idx val="0"/>
          <c:order val="0"/>
          <c:tx>
            <c:strRef>
              <c:f>'65【Q61】'!$D$34</c:f>
              <c:strCache>
                <c:ptCount val="1"/>
                <c:pt idx="0">
                  <c:v>現在と同じ分野</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'65【Q61】'!$C$35:$C$36</c:f>
              <c:strCache>
                <c:ptCount val="2"/>
                <c:pt idx="0">
                  <c:v>男性管理職(n=349)</c:v>
                </c:pt>
                <c:pt idx="1">
                  <c:v>女性管理職(n=94)</c:v>
                </c:pt>
              </c:strCache>
            </c:strRef>
          </c:cat>
          <c:val>
            <c:numRef>
              <c:f>'65【Q61】'!$D$35:$D$36</c:f>
              <c:numCache>
                <c:formatCode>0.0_ </c:formatCode>
                <c:ptCount val="2"/>
                <c:pt idx="0">
                  <c:v>52.435530085959883</c:v>
                </c:pt>
                <c:pt idx="1">
                  <c:v>54.255319148936167</c:v>
                </c:pt>
              </c:numCache>
            </c:numRef>
          </c:val>
          <c:extLst>
            <c:ext xmlns:c16="http://schemas.microsoft.com/office/drawing/2014/chart" uri="{C3380CC4-5D6E-409C-BE32-E72D297353CC}">
              <c16:uniqueId val="{00000000-7740-49DB-8BF1-DC2CFD84C8DE}"/>
            </c:ext>
          </c:extLst>
        </c:ser>
        <c:ser>
          <c:idx val="1"/>
          <c:order val="1"/>
          <c:tx>
            <c:strRef>
              <c:f>'65【Q61】'!$E$34</c:f>
              <c:strCache>
                <c:ptCount val="1"/>
                <c:pt idx="0">
                  <c:v>現在と違う分野</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'65【Q61】'!$C$35:$C$36</c:f>
              <c:strCache>
                <c:ptCount val="2"/>
                <c:pt idx="0">
                  <c:v>男性管理職(n=349)</c:v>
                </c:pt>
                <c:pt idx="1">
                  <c:v>女性管理職(n=94)</c:v>
                </c:pt>
              </c:strCache>
            </c:strRef>
          </c:cat>
          <c:val>
            <c:numRef>
              <c:f>'65【Q61】'!$E$35:$E$36</c:f>
              <c:numCache>
                <c:formatCode>0.0_ </c:formatCode>
                <c:ptCount val="2"/>
                <c:pt idx="0">
                  <c:v>13.46704871060172</c:v>
                </c:pt>
                <c:pt idx="1">
                  <c:v>18.085106382978726</c:v>
                </c:pt>
              </c:numCache>
            </c:numRef>
          </c:val>
          <c:extLst>
            <c:ext xmlns:c16="http://schemas.microsoft.com/office/drawing/2014/chart" uri="{C3380CC4-5D6E-409C-BE32-E72D297353CC}">
              <c16:uniqueId val="{00000001-7740-49DB-8BF1-DC2CFD84C8DE}"/>
            </c:ext>
          </c:extLst>
        </c:ser>
        <c:ser>
          <c:idx val="2"/>
          <c:order val="2"/>
          <c:tx>
            <c:strRef>
              <c:f>'65【Q61】'!$F$34</c:f>
              <c:strCache>
                <c:ptCount val="1"/>
                <c:pt idx="0">
                  <c:v>どちらでもよい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'65【Q61】'!$C$35:$C$36</c:f>
              <c:strCache>
                <c:ptCount val="2"/>
                <c:pt idx="0">
                  <c:v>男性管理職(n=349)</c:v>
                </c:pt>
                <c:pt idx="1">
                  <c:v>女性管理職(n=94)</c:v>
                </c:pt>
              </c:strCache>
            </c:strRef>
          </c:cat>
          <c:val>
            <c:numRef>
              <c:f>'65【Q61】'!$F$35:$F$36</c:f>
              <c:numCache>
                <c:formatCode>0.0_ </c:formatCode>
                <c:ptCount val="2"/>
                <c:pt idx="0">
                  <c:v>34.097421203438394</c:v>
                </c:pt>
                <c:pt idx="1">
                  <c:v>27.659574468085108</c:v>
                </c:pt>
              </c:numCache>
            </c:numRef>
          </c:val>
          <c:extLst>
            <c:ext xmlns:c16="http://schemas.microsoft.com/office/drawing/2014/chart" uri="{C3380CC4-5D6E-409C-BE32-E72D297353CC}">
              <c16:uniqueId val="{00000002-7740-49DB-8BF1-DC2CFD84C8DE}"/>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185185185182E-3"/>
          <c:y val="0.82578915135608044"/>
          <c:w val="0.99840648148148148"/>
          <c:h val="0.1656666666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'66【Q62】'!$F$30:$H$30</c:f>
              <c:numCache>
                <c:formatCode>0.0_ </c:formatCode>
                <c:ptCount val="3"/>
                <c:pt idx="0">
                  <c:v>6.5462753950338595</c:v>
                </c:pt>
                <c:pt idx="1">
                  <c:v>35.214446952595935</c:v>
                </c:pt>
                <c:pt idx="2">
                  <c:v>58.239277652370205</c:v>
                </c:pt>
              </c:numCache>
            </c:numRef>
          </c:val>
          <c:extLst>
            <c:ext xmlns:c16="http://schemas.microsoft.com/office/drawing/2014/chart" uri="{C3380CC4-5D6E-409C-BE32-E72D297353CC}">
              <c16:uniqueId val="{00000005-1601-4A1B-A1E6-B7A355315563}"/>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63513826555157249"/>
          <c:w val="0.9375693739554638"/>
          <c:h val="0.28533683226687756"/>
        </c:manualLayout>
      </c:layout>
      <c:barChart>
        <c:barDir val="bar"/>
        <c:grouping val="percentStacked"/>
        <c:varyColors val="0"/>
        <c:ser>
          <c:idx val="0"/>
          <c:order val="0"/>
          <c:tx>
            <c:strRef>
              <c:f>'66【Q62】'!$F$28</c:f>
              <c:strCache>
                <c:ptCount val="1"/>
                <c:pt idx="0">
                  <c:v>現在より責任が重い仕事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'66【Q62】'!$F$30:$F$32</c:f>
              <c:numCache>
                <c:formatCode>0.0_ </c:formatCode>
                <c:ptCount val="3"/>
                <c:pt idx="0">
                  <c:v>6.5462753950338595</c:v>
                </c:pt>
                <c:pt idx="1">
                  <c:v>7.1633237822349569</c:v>
                </c:pt>
                <c:pt idx="2">
                  <c:v>4.2553191489361701</c:v>
                </c:pt>
              </c:numCache>
            </c:numRef>
          </c:val>
          <c:extLst>
            <c:ext xmlns:c16="http://schemas.microsoft.com/office/drawing/2014/chart" uri="{C3380CC4-5D6E-409C-BE32-E72D297353CC}">
              <c16:uniqueId val="{00000001-B8BF-4660-9B17-AD49C84A4502}"/>
            </c:ext>
          </c:extLst>
        </c:ser>
        <c:ser>
          <c:idx val="1"/>
          <c:order val="1"/>
          <c:tx>
            <c:strRef>
              <c:f>'66【Q62】'!$G$28</c:f>
              <c:strCache>
                <c:ptCount val="1"/>
                <c:pt idx="0">
                  <c:v>現在と責任が同じくらいの仕事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'66【Q62】'!$G$30:$G$32</c:f>
              <c:numCache>
                <c:formatCode>0.0_ </c:formatCode>
                <c:ptCount val="3"/>
                <c:pt idx="0">
                  <c:v>35.214446952595935</c:v>
                </c:pt>
                <c:pt idx="1">
                  <c:v>33.810888252148999</c:v>
                </c:pt>
                <c:pt idx="2">
                  <c:v>40.425531914893611</c:v>
                </c:pt>
              </c:numCache>
            </c:numRef>
          </c:val>
          <c:extLst>
            <c:ext xmlns:c16="http://schemas.microsoft.com/office/drawing/2014/chart" uri="{C3380CC4-5D6E-409C-BE32-E72D297353CC}">
              <c16:uniqueId val="{00000002-B8BF-4660-9B17-AD49C84A4502}"/>
            </c:ext>
          </c:extLst>
        </c:ser>
        <c:ser>
          <c:idx val="2"/>
          <c:order val="2"/>
          <c:tx>
            <c:strRef>
              <c:f>'66【Q62】'!$H$28</c:f>
              <c:strCache>
                <c:ptCount val="1"/>
                <c:pt idx="0">
                  <c:v>現在より責任が軽い仕事</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'66【Q62】'!$H$30:$H$32</c:f>
              <c:numCache>
                <c:formatCode>0.0_ </c:formatCode>
                <c:ptCount val="3"/>
                <c:pt idx="0">
                  <c:v>58.239277652370205</c:v>
                </c:pt>
                <c:pt idx="1">
                  <c:v>59.025787965616047</c:v>
                </c:pt>
                <c:pt idx="2">
                  <c:v>55.319148936170215</c:v>
                </c:pt>
              </c:numCache>
            </c:numRef>
          </c:val>
          <c:extLst>
            <c:ext xmlns:c16="http://schemas.microsoft.com/office/drawing/2014/chart" uri="{C3380CC4-5D6E-409C-BE32-E72D297353CC}">
              <c16:uniqueId val="{00000003-B8BF-4660-9B17-AD49C84A4502}"/>
            </c:ext>
          </c:extLst>
        </c:ser>
        <c:dLbls>
          <c:showLegendKey val="0"/>
          <c:showVal val="0"/>
          <c:showCatName val="0"/>
          <c:showSerName val="0"/>
          <c:showPercent val="0"/>
          <c:showBubbleSize val="0"/>
        </c:dLbls>
        <c:gapWidth val="30"/>
        <c:overlap val="100"/>
        <c:axId val="614284864"/>
        <c:axId val="614274464"/>
      </c:barChart>
      <c:catAx>
        <c:axId val="614284864"/>
        <c:scaling>
          <c:orientation val="maxMin"/>
        </c:scaling>
        <c:delete val="1"/>
        <c:axPos val="l"/>
        <c:majorTickMark val="out"/>
        <c:minorTickMark val="none"/>
        <c:tickLblPos val="nextTo"/>
        <c:crossAx val="614274464"/>
        <c:crosses val="autoZero"/>
        <c:auto val="1"/>
        <c:lblAlgn val="ctr"/>
        <c:lblOffset val="100"/>
        <c:tickLblSkip val="3"/>
        <c:tickMarkSkip val="1"/>
        <c:noMultiLvlLbl val="0"/>
      </c:catAx>
      <c:valAx>
        <c:axId val="614274464"/>
        <c:scaling>
          <c:orientation val="minMax"/>
          <c:min val="0"/>
        </c:scaling>
        <c:delete val="1"/>
        <c:axPos val="t"/>
        <c:numFmt formatCode="0%" sourceLinked="1"/>
        <c:majorTickMark val="out"/>
        <c:minorTickMark val="none"/>
        <c:tickLblPos val="nextTo"/>
        <c:crossAx val="614284864"/>
        <c:crossesAt val="1"/>
        <c:crossBetween val="between"/>
      </c:valAx>
      <c:spPr>
        <a:noFill/>
        <a:ln w="25400">
          <a:noFill/>
        </a:ln>
      </c:spPr>
    </c:plotArea>
    <c:legend>
      <c:legendPos val="t"/>
      <c:layout>
        <c:manualLayout>
          <c:xMode val="edge"/>
          <c:yMode val="edge"/>
          <c:x val="6.5550097943808311E-2"/>
          <c:y val="0.41884983876679899"/>
          <c:w val="0.8256786372663043"/>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24540682414699"/>
          <c:y val="4.4852191641182468E-2"/>
          <c:w val="0.79919903762029743"/>
          <c:h val="0.54114377904596789"/>
        </c:manualLayout>
      </c:layout>
      <c:barChart>
        <c:barDir val="col"/>
        <c:grouping val="clustered"/>
        <c:varyColors val="0"/>
        <c:ser>
          <c:idx val="0"/>
          <c:order val="0"/>
          <c:spPr>
            <a:solidFill>
              <a:schemeClr val="accent2">
                <a:lumMod val="40000"/>
                <a:lumOff val="60000"/>
              </a:schemeClr>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215-4019-AA7D-7F39F9ED5013}"/>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F215-4019-AA7D-7F39F9ED5013}"/>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Q15平均年収グラフ!$F$10:$I$10</c:f>
              <c:strCache>
                <c:ptCount val="4"/>
                <c:pt idx="0">
                  <c:v>総合職男性(n=205)</c:v>
                </c:pt>
                <c:pt idx="1">
                  <c:v>管理職男性(n=394)</c:v>
                </c:pt>
                <c:pt idx="2">
                  <c:v>総合職女性(n=221)</c:v>
                </c:pt>
                <c:pt idx="3">
                  <c:v>管理職女性(n=95)</c:v>
                </c:pt>
              </c:strCache>
            </c:strRef>
          </c:cat>
          <c:val>
            <c:numRef>
              <c:f>Q15平均年収グラフ!$F$12:$I$12</c:f>
              <c:numCache>
                <c:formatCode>"¥"#,##0_);[Red]\("¥"#,##0\)</c:formatCode>
                <c:ptCount val="4"/>
                <c:pt idx="0">
                  <c:v>7031707.317073171</c:v>
                </c:pt>
                <c:pt idx="1">
                  <c:v>9437817.258883249</c:v>
                </c:pt>
                <c:pt idx="2">
                  <c:v>4966063.3484162893</c:v>
                </c:pt>
                <c:pt idx="3">
                  <c:v>8373684.2105263155</c:v>
                </c:pt>
              </c:numCache>
            </c:numRef>
          </c:val>
          <c:extLst>
            <c:ext xmlns:c16="http://schemas.microsoft.com/office/drawing/2014/chart" uri="{C3380CC4-5D6E-409C-BE32-E72D297353CC}">
              <c16:uniqueId val="{00000004-F215-4019-AA7D-7F39F9ED5013}"/>
            </c:ext>
          </c:extLst>
        </c:ser>
        <c:dLbls>
          <c:showLegendKey val="0"/>
          <c:showVal val="0"/>
          <c:showCatName val="0"/>
          <c:showSerName val="0"/>
          <c:showPercent val="0"/>
          <c:showBubbleSize val="0"/>
        </c:dLbls>
        <c:gapWidth val="219"/>
        <c:overlap val="-27"/>
        <c:axId val="1736186399"/>
        <c:axId val="1736185151"/>
      </c:barChart>
      <c:catAx>
        <c:axId val="1736186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736185151"/>
        <c:crosses val="autoZero"/>
        <c:auto val="1"/>
        <c:lblAlgn val="ctr"/>
        <c:lblOffset val="100"/>
        <c:noMultiLvlLbl val="0"/>
      </c:catAx>
      <c:valAx>
        <c:axId val="173618515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736186399"/>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baseline="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181314814814815"/>
          <c:y val="0.20729746281714784"/>
          <c:w val="0.79279999999999995"/>
          <c:h val="0.65676640419947507"/>
        </c:manualLayout>
      </c:layout>
      <c:barChart>
        <c:barDir val="bar"/>
        <c:grouping val="percentStacked"/>
        <c:varyColors val="0"/>
        <c:ser>
          <c:idx val="0"/>
          <c:order val="0"/>
          <c:tx>
            <c:strRef>
              <c:f>'66【Q62】'!$D$34</c:f>
              <c:strCache>
                <c:ptCount val="1"/>
                <c:pt idx="0">
                  <c:v>現在より責任が重い仕事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'66【Q62】'!$C$35:$C$36</c:f>
              <c:strCache>
                <c:ptCount val="2"/>
                <c:pt idx="0">
                  <c:v>男性管理職(n=349)</c:v>
                </c:pt>
                <c:pt idx="1">
                  <c:v>女性管理職(n=94)</c:v>
                </c:pt>
              </c:strCache>
            </c:strRef>
          </c:cat>
          <c:val>
            <c:numRef>
              <c:f>'66【Q62】'!$D$35:$D$36</c:f>
              <c:numCache>
                <c:formatCode>0.0_ </c:formatCode>
                <c:ptCount val="2"/>
                <c:pt idx="0">
                  <c:v>7.1633237822349569</c:v>
                </c:pt>
                <c:pt idx="1">
                  <c:v>4.2553191489361701</c:v>
                </c:pt>
              </c:numCache>
            </c:numRef>
          </c:val>
          <c:extLst>
            <c:ext xmlns:c16="http://schemas.microsoft.com/office/drawing/2014/chart" uri="{C3380CC4-5D6E-409C-BE32-E72D297353CC}">
              <c16:uniqueId val="{00000000-EDB5-426A-A158-9A5E18AB1F20}"/>
            </c:ext>
          </c:extLst>
        </c:ser>
        <c:ser>
          <c:idx val="1"/>
          <c:order val="1"/>
          <c:tx>
            <c:strRef>
              <c:f>'66【Q62】'!$E$34</c:f>
              <c:strCache>
                <c:ptCount val="1"/>
                <c:pt idx="0">
                  <c:v>現在と責任が同じくらいの仕事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'66【Q62】'!$C$35:$C$36</c:f>
              <c:strCache>
                <c:ptCount val="2"/>
                <c:pt idx="0">
                  <c:v>男性管理職(n=349)</c:v>
                </c:pt>
                <c:pt idx="1">
                  <c:v>女性管理職(n=94)</c:v>
                </c:pt>
              </c:strCache>
            </c:strRef>
          </c:cat>
          <c:val>
            <c:numRef>
              <c:f>'66【Q62】'!$E$35:$E$36</c:f>
              <c:numCache>
                <c:formatCode>0.0_ </c:formatCode>
                <c:ptCount val="2"/>
                <c:pt idx="0">
                  <c:v>33.810888252148999</c:v>
                </c:pt>
                <c:pt idx="1">
                  <c:v>40.425531914893611</c:v>
                </c:pt>
              </c:numCache>
            </c:numRef>
          </c:val>
          <c:extLst>
            <c:ext xmlns:c16="http://schemas.microsoft.com/office/drawing/2014/chart" uri="{C3380CC4-5D6E-409C-BE32-E72D297353CC}">
              <c16:uniqueId val="{00000001-EDB5-426A-A158-9A5E18AB1F20}"/>
            </c:ext>
          </c:extLst>
        </c:ser>
        <c:ser>
          <c:idx val="2"/>
          <c:order val="2"/>
          <c:tx>
            <c:strRef>
              <c:f>'66【Q62】'!$F$34</c:f>
              <c:strCache>
                <c:ptCount val="1"/>
                <c:pt idx="0">
                  <c:v>現在より責任が軽い仕事</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'66【Q62】'!$C$35:$C$36</c:f>
              <c:strCache>
                <c:ptCount val="2"/>
                <c:pt idx="0">
                  <c:v>男性管理職(n=349)</c:v>
                </c:pt>
                <c:pt idx="1">
                  <c:v>女性管理職(n=94)</c:v>
                </c:pt>
              </c:strCache>
            </c:strRef>
          </c:cat>
          <c:val>
            <c:numRef>
              <c:f>'66【Q62】'!$F$35:$F$36</c:f>
              <c:numCache>
                <c:formatCode>0.0_ </c:formatCode>
                <c:ptCount val="2"/>
                <c:pt idx="0">
                  <c:v>59.025787965616047</c:v>
                </c:pt>
                <c:pt idx="1">
                  <c:v>55.319148936170215</c:v>
                </c:pt>
              </c:numCache>
            </c:numRef>
          </c:val>
          <c:extLst>
            <c:ext xmlns:c16="http://schemas.microsoft.com/office/drawing/2014/chart" uri="{C3380CC4-5D6E-409C-BE32-E72D297353CC}">
              <c16:uniqueId val="{00000002-EDB5-426A-A158-9A5E18AB1F20}"/>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185185185182E-3"/>
          <c:y val="0.82578915135608044"/>
          <c:w val="0.99840648148148148"/>
          <c:h val="0.1656666666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'67【Q63】'!$F$30:$H$30</c:f>
              <c:numCache>
                <c:formatCode>0.0_ </c:formatCode>
                <c:ptCount val="3"/>
                <c:pt idx="0">
                  <c:v>6.5462753950338595</c:v>
                </c:pt>
                <c:pt idx="1">
                  <c:v>48.532731376975171</c:v>
                </c:pt>
                <c:pt idx="2">
                  <c:v>44.920993227990969</c:v>
                </c:pt>
              </c:numCache>
            </c:numRef>
          </c:val>
          <c:extLst>
            <c:ext xmlns:c16="http://schemas.microsoft.com/office/drawing/2014/chart" uri="{C3380CC4-5D6E-409C-BE32-E72D297353CC}">
              <c16:uniqueId val="{00000005-47E6-4404-8906-F2F782EE030E}"/>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63513826555157249"/>
          <c:w val="0.9375693739554638"/>
          <c:h val="0.28533683226687756"/>
        </c:manualLayout>
      </c:layout>
      <c:barChart>
        <c:barDir val="bar"/>
        <c:grouping val="percentStacked"/>
        <c:varyColors val="0"/>
        <c:ser>
          <c:idx val="0"/>
          <c:order val="0"/>
          <c:tx>
            <c:strRef>
              <c:f>'67【Q63】'!$F$28</c:f>
              <c:strCache>
                <c:ptCount val="1"/>
                <c:pt idx="0">
                  <c:v>現在より難しい仕事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'67【Q63】'!$F$30:$F$32</c:f>
              <c:numCache>
                <c:formatCode>0.0_ </c:formatCode>
                <c:ptCount val="3"/>
                <c:pt idx="0">
                  <c:v>6.5462753950338595</c:v>
                </c:pt>
                <c:pt idx="1">
                  <c:v>6.303724928366762</c:v>
                </c:pt>
                <c:pt idx="2">
                  <c:v>7.4468085106382977</c:v>
                </c:pt>
              </c:numCache>
            </c:numRef>
          </c:val>
          <c:extLst>
            <c:ext xmlns:c16="http://schemas.microsoft.com/office/drawing/2014/chart" uri="{C3380CC4-5D6E-409C-BE32-E72D297353CC}">
              <c16:uniqueId val="{00000001-B156-4077-9D82-16B2BAB231F4}"/>
            </c:ext>
          </c:extLst>
        </c:ser>
        <c:ser>
          <c:idx val="1"/>
          <c:order val="1"/>
          <c:tx>
            <c:strRef>
              <c:f>'67【Q63】'!$G$28</c:f>
              <c:strCache>
                <c:ptCount val="1"/>
                <c:pt idx="0">
                  <c:v>現在と同じくらい難しい仕事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'67【Q63】'!$G$30:$G$32</c:f>
              <c:numCache>
                <c:formatCode>0.0_ </c:formatCode>
                <c:ptCount val="3"/>
                <c:pt idx="0">
                  <c:v>48.532731376975171</c:v>
                </c:pt>
                <c:pt idx="1">
                  <c:v>47.851002865329512</c:v>
                </c:pt>
                <c:pt idx="2">
                  <c:v>51.063829787234042</c:v>
                </c:pt>
              </c:numCache>
            </c:numRef>
          </c:val>
          <c:extLst>
            <c:ext xmlns:c16="http://schemas.microsoft.com/office/drawing/2014/chart" uri="{C3380CC4-5D6E-409C-BE32-E72D297353CC}">
              <c16:uniqueId val="{00000002-B156-4077-9D82-16B2BAB231F4}"/>
            </c:ext>
          </c:extLst>
        </c:ser>
        <c:ser>
          <c:idx val="2"/>
          <c:order val="2"/>
          <c:tx>
            <c:strRef>
              <c:f>'67【Q63】'!$H$28</c:f>
              <c:strCache>
                <c:ptCount val="1"/>
                <c:pt idx="0">
                  <c:v>現在より難しくない仕事</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'67【Q63】'!$H$30:$H$32</c:f>
              <c:numCache>
                <c:formatCode>0.0_ </c:formatCode>
                <c:ptCount val="3"/>
                <c:pt idx="0">
                  <c:v>44.920993227990969</c:v>
                </c:pt>
                <c:pt idx="1">
                  <c:v>45.845272206303726</c:v>
                </c:pt>
                <c:pt idx="2">
                  <c:v>41.48936170212766</c:v>
                </c:pt>
              </c:numCache>
            </c:numRef>
          </c:val>
          <c:extLst>
            <c:ext xmlns:c16="http://schemas.microsoft.com/office/drawing/2014/chart" uri="{C3380CC4-5D6E-409C-BE32-E72D297353CC}">
              <c16:uniqueId val="{00000003-B156-4077-9D82-16B2BAB231F4}"/>
            </c:ext>
          </c:extLst>
        </c:ser>
        <c:dLbls>
          <c:showLegendKey val="0"/>
          <c:showVal val="0"/>
          <c:showCatName val="0"/>
          <c:showSerName val="0"/>
          <c:showPercent val="0"/>
          <c:showBubbleSize val="0"/>
        </c:dLbls>
        <c:gapWidth val="30"/>
        <c:overlap val="100"/>
        <c:axId val="614276128"/>
        <c:axId val="614282368"/>
      </c:barChart>
      <c:catAx>
        <c:axId val="614276128"/>
        <c:scaling>
          <c:orientation val="maxMin"/>
        </c:scaling>
        <c:delete val="1"/>
        <c:axPos val="l"/>
        <c:majorTickMark val="out"/>
        <c:minorTickMark val="none"/>
        <c:tickLblPos val="nextTo"/>
        <c:crossAx val="614282368"/>
        <c:crosses val="autoZero"/>
        <c:auto val="1"/>
        <c:lblAlgn val="ctr"/>
        <c:lblOffset val="100"/>
        <c:tickLblSkip val="3"/>
        <c:tickMarkSkip val="1"/>
        <c:noMultiLvlLbl val="0"/>
      </c:catAx>
      <c:valAx>
        <c:axId val="614282368"/>
        <c:scaling>
          <c:orientation val="minMax"/>
          <c:min val="0"/>
        </c:scaling>
        <c:delete val="1"/>
        <c:axPos val="t"/>
        <c:numFmt formatCode="0%" sourceLinked="1"/>
        <c:majorTickMark val="out"/>
        <c:minorTickMark val="none"/>
        <c:tickLblPos val="nextTo"/>
        <c:crossAx val="614276128"/>
        <c:crossesAt val="1"/>
        <c:crossBetween val="between"/>
      </c:valAx>
      <c:spPr>
        <a:noFill/>
        <a:ln w="25400">
          <a:noFill/>
        </a:ln>
      </c:spPr>
    </c:plotArea>
    <c:legend>
      <c:legendPos val="t"/>
      <c:layout>
        <c:manualLayout>
          <c:xMode val="edge"/>
          <c:yMode val="edge"/>
          <c:x val="0.10364393318505633"/>
          <c:y val="0.41884983876679899"/>
          <c:w val="0.74949096678380833"/>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'68【Q64】'!$F$30:$I$30</c:f>
              <c:numCache>
                <c:formatCode>0.0_ </c:formatCode>
                <c:ptCount val="4"/>
                <c:pt idx="0">
                  <c:v>14.221218961625281</c:v>
                </c:pt>
                <c:pt idx="1">
                  <c:v>44.920993227990969</c:v>
                </c:pt>
                <c:pt idx="2">
                  <c:v>32.05417607223476</c:v>
                </c:pt>
                <c:pt idx="3">
                  <c:v>8.8036117381489838</c:v>
                </c:pt>
              </c:numCache>
            </c:numRef>
          </c:val>
          <c:extLst>
            <c:ext xmlns:c16="http://schemas.microsoft.com/office/drawing/2014/chart" uri="{C3380CC4-5D6E-409C-BE32-E72D297353CC}">
              <c16:uniqueId val="{00000005-6A7C-4B0D-A207-8466AF4ECE0D}"/>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'68【Q64】'!$F$28</c:f>
              <c:strCache>
                <c:ptCount val="1"/>
                <c:pt idx="0">
                  <c:v>大いにできると思う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'68【Q64】'!$F$30:$F$32</c:f>
              <c:numCache>
                <c:formatCode>0.0_ </c:formatCode>
                <c:ptCount val="3"/>
                <c:pt idx="0">
                  <c:v>14.221218961625281</c:v>
                </c:pt>
                <c:pt idx="1">
                  <c:v>13.180515759312319</c:v>
                </c:pt>
                <c:pt idx="2">
                  <c:v>18.085106382978726</c:v>
                </c:pt>
              </c:numCache>
            </c:numRef>
          </c:val>
          <c:extLst>
            <c:ext xmlns:c16="http://schemas.microsoft.com/office/drawing/2014/chart" uri="{C3380CC4-5D6E-409C-BE32-E72D297353CC}">
              <c16:uniqueId val="{00000001-DB9A-47A2-8A1F-2A7BBA0D11E1}"/>
            </c:ext>
          </c:extLst>
        </c:ser>
        <c:ser>
          <c:idx val="1"/>
          <c:order val="1"/>
          <c:tx>
            <c:strRef>
              <c:f>'68【Q64】'!$G$28</c:f>
              <c:strCache>
                <c:ptCount val="1"/>
                <c:pt idx="0">
                  <c:v>まあまあできると思う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'68【Q64】'!$G$30:$G$32</c:f>
              <c:numCache>
                <c:formatCode>0.0_ </c:formatCode>
                <c:ptCount val="3"/>
                <c:pt idx="0">
                  <c:v>44.920993227990969</c:v>
                </c:pt>
                <c:pt idx="1">
                  <c:v>46.131805157593128</c:v>
                </c:pt>
                <c:pt idx="2">
                  <c:v>40.425531914893611</c:v>
                </c:pt>
              </c:numCache>
            </c:numRef>
          </c:val>
          <c:extLst>
            <c:ext xmlns:c16="http://schemas.microsoft.com/office/drawing/2014/chart" uri="{C3380CC4-5D6E-409C-BE32-E72D297353CC}">
              <c16:uniqueId val="{00000002-DB9A-47A2-8A1F-2A7BBA0D11E1}"/>
            </c:ext>
          </c:extLst>
        </c:ser>
        <c:ser>
          <c:idx val="2"/>
          <c:order val="2"/>
          <c:tx>
            <c:strRef>
              <c:f>'68【Q64】'!$H$28</c:f>
              <c:strCache>
                <c:ptCount val="1"/>
                <c:pt idx="0">
                  <c:v>少しできると思う</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'68【Q64】'!$H$30:$H$32</c:f>
              <c:numCache>
                <c:formatCode>0.0_ </c:formatCode>
                <c:ptCount val="3"/>
                <c:pt idx="0">
                  <c:v>32.05417607223476</c:v>
                </c:pt>
                <c:pt idx="1">
                  <c:v>31.805157593123205</c:v>
                </c:pt>
                <c:pt idx="2">
                  <c:v>32.978723404255319</c:v>
                </c:pt>
              </c:numCache>
            </c:numRef>
          </c:val>
          <c:extLst>
            <c:ext xmlns:c16="http://schemas.microsoft.com/office/drawing/2014/chart" uri="{C3380CC4-5D6E-409C-BE32-E72D297353CC}">
              <c16:uniqueId val="{00000003-DB9A-47A2-8A1F-2A7BBA0D11E1}"/>
            </c:ext>
          </c:extLst>
        </c:ser>
        <c:ser>
          <c:idx val="3"/>
          <c:order val="3"/>
          <c:tx>
            <c:strRef>
              <c:f>'68【Q64】'!$I$28</c:f>
              <c:strCache>
                <c:ptCount val="1"/>
                <c:pt idx="0">
                  <c:v>できないと思う</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'68【Q64】'!$I$30:$I$32</c:f>
              <c:numCache>
                <c:formatCode>0.0_ </c:formatCode>
                <c:ptCount val="3"/>
                <c:pt idx="0">
                  <c:v>8.8036117381489838</c:v>
                </c:pt>
                <c:pt idx="1">
                  <c:v>8.8825214899713476</c:v>
                </c:pt>
                <c:pt idx="2">
                  <c:v>8.5106382978723403</c:v>
                </c:pt>
              </c:numCache>
            </c:numRef>
          </c:val>
          <c:extLst>
            <c:ext xmlns:c16="http://schemas.microsoft.com/office/drawing/2014/chart" uri="{C3380CC4-5D6E-409C-BE32-E72D297353CC}">
              <c16:uniqueId val="{00000004-DB9A-47A2-8A1F-2A7BBA0D11E1}"/>
            </c:ext>
          </c:extLst>
        </c:ser>
        <c:dLbls>
          <c:showLegendKey val="0"/>
          <c:showVal val="0"/>
          <c:showCatName val="0"/>
          <c:showSerName val="0"/>
          <c:showPercent val="0"/>
          <c:showBubbleSize val="0"/>
        </c:dLbls>
        <c:gapWidth val="30"/>
        <c:overlap val="100"/>
        <c:axId val="614276544"/>
        <c:axId val="614285280"/>
      </c:barChart>
      <c:catAx>
        <c:axId val="614276544"/>
        <c:scaling>
          <c:orientation val="maxMin"/>
        </c:scaling>
        <c:delete val="1"/>
        <c:axPos val="l"/>
        <c:majorTickMark val="out"/>
        <c:minorTickMark val="none"/>
        <c:tickLblPos val="nextTo"/>
        <c:crossAx val="614285280"/>
        <c:crosses val="autoZero"/>
        <c:auto val="1"/>
        <c:lblAlgn val="ctr"/>
        <c:lblOffset val="100"/>
        <c:tickLblSkip val="3"/>
        <c:tickMarkSkip val="1"/>
        <c:noMultiLvlLbl val="0"/>
      </c:catAx>
      <c:valAx>
        <c:axId val="614285280"/>
        <c:scaling>
          <c:orientation val="minMax"/>
          <c:min val="0"/>
        </c:scaling>
        <c:delete val="1"/>
        <c:axPos val="t"/>
        <c:numFmt formatCode="0%" sourceLinked="1"/>
        <c:majorTickMark val="out"/>
        <c:minorTickMark val="none"/>
        <c:tickLblPos val="nextTo"/>
        <c:crossAx val="614276544"/>
        <c:crossesAt val="1"/>
        <c:crossBetween val="between"/>
      </c:valAx>
      <c:spPr>
        <a:noFill/>
        <a:ln w="25400">
          <a:noFill/>
        </a:ln>
      </c:spPr>
    </c:plotArea>
    <c:legend>
      <c:legendPos val="t"/>
      <c:layout>
        <c:manualLayout>
          <c:xMode val="edge"/>
          <c:yMode val="edge"/>
          <c:x val="0.18744134484333769"/>
          <c:y val="0.41884983876679899"/>
          <c:w val="0.58189592082400299"/>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'70【Q72】'!$F$30:$I$30</c:f>
              <c:numCache>
                <c:formatCode>0.0_ </c:formatCode>
                <c:ptCount val="4"/>
                <c:pt idx="0">
                  <c:v>27.737226277372262</c:v>
                </c:pt>
                <c:pt idx="1">
                  <c:v>29.197080291970799</c:v>
                </c:pt>
                <c:pt idx="2">
                  <c:v>17.883211678832119</c:v>
                </c:pt>
                <c:pt idx="3">
                  <c:v>25.18248175182482</c:v>
                </c:pt>
              </c:numCache>
            </c:numRef>
          </c:val>
          <c:extLst>
            <c:ext xmlns:c16="http://schemas.microsoft.com/office/drawing/2014/chart" uri="{C3380CC4-5D6E-409C-BE32-E72D297353CC}">
              <c16:uniqueId val="{00000005-B80A-4BE7-BA60-1BF22693F80C}"/>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'70【Q72】'!$F$28</c:f>
              <c:strCache>
                <c:ptCount val="1"/>
                <c:pt idx="0">
                  <c:v>評価があり処遇に反映される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'70【Q72】'!$F$30:$F$32</c:f>
              <c:numCache>
                <c:formatCode>0.0_ </c:formatCode>
                <c:ptCount val="3"/>
                <c:pt idx="0">
                  <c:v>27.737226277372262</c:v>
                </c:pt>
                <c:pt idx="1">
                  <c:v>27.803738317757009</c:v>
                </c:pt>
                <c:pt idx="2">
                  <c:v>27.500000000000004</c:v>
                </c:pt>
              </c:numCache>
            </c:numRef>
          </c:val>
          <c:extLst>
            <c:ext xmlns:c16="http://schemas.microsoft.com/office/drawing/2014/chart" uri="{C3380CC4-5D6E-409C-BE32-E72D297353CC}">
              <c16:uniqueId val="{00000001-DCD0-437F-A639-A18146DF795F}"/>
            </c:ext>
          </c:extLst>
        </c:ser>
        <c:ser>
          <c:idx val="1"/>
          <c:order val="1"/>
          <c:tx>
            <c:strRef>
              <c:f>'70【Q72】'!$G$28</c:f>
              <c:strCache>
                <c:ptCount val="1"/>
                <c:pt idx="0">
                  <c:v>評価されているが、処遇に反映されていない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'70【Q72】'!$G$30:$G$32</c:f>
              <c:numCache>
                <c:formatCode>0.0_ </c:formatCode>
                <c:ptCount val="3"/>
                <c:pt idx="0">
                  <c:v>29.197080291970799</c:v>
                </c:pt>
                <c:pt idx="1">
                  <c:v>30.140186915887853</c:v>
                </c:pt>
                <c:pt idx="2">
                  <c:v>25.833333333333336</c:v>
                </c:pt>
              </c:numCache>
            </c:numRef>
          </c:val>
          <c:extLst>
            <c:ext xmlns:c16="http://schemas.microsoft.com/office/drawing/2014/chart" uri="{C3380CC4-5D6E-409C-BE32-E72D297353CC}">
              <c16:uniqueId val="{00000002-DCD0-437F-A639-A18146DF795F}"/>
            </c:ext>
          </c:extLst>
        </c:ser>
        <c:ser>
          <c:idx val="2"/>
          <c:order val="2"/>
          <c:tx>
            <c:strRef>
              <c:f>'70【Q72】'!$H$28</c:f>
              <c:strCache>
                <c:ptCount val="1"/>
                <c:pt idx="0">
                  <c:v>評価はない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'70【Q72】'!$H$30:$H$32</c:f>
              <c:numCache>
                <c:formatCode>0.0_ </c:formatCode>
                <c:ptCount val="3"/>
                <c:pt idx="0">
                  <c:v>17.883211678832119</c:v>
                </c:pt>
                <c:pt idx="1">
                  <c:v>16.822429906542055</c:v>
                </c:pt>
                <c:pt idx="2">
                  <c:v>21.666666666666668</c:v>
                </c:pt>
              </c:numCache>
            </c:numRef>
          </c:val>
          <c:extLst>
            <c:ext xmlns:c16="http://schemas.microsoft.com/office/drawing/2014/chart" uri="{C3380CC4-5D6E-409C-BE32-E72D297353CC}">
              <c16:uniqueId val="{00000003-DCD0-437F-A639-A18146DF795F}"/>
            </c:ext>
          </c:extLst>
        </c:ser>
        <c:ser>
          <c:idx val="3"/>
          <c:order val="3"/>
          <c:tx>
            <c:strRef>
              <c:f>'70【Q72】'!$I$28</c:f>
              <c:strCache>
                <c:ptCount val="1"/>
                <c:pt idx="0">
                  <c:v>わからない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'70【Q72】'!$I$30:$I$32</c:f>
              <c:numCache>
                <c:formatCode>0.0_ </c:formatCode>
                <c:ptCount val="3"/>
                <c:pt idx="0">
                  <c:v>25.18248175182482</c:v>
                </c:pt>
                <c:pt idx="1">
                  <c:v>25.233644859813083</c:v>
                </c:pt>
                <c:pt idx="2">
                  <c:v>25</c:v>
                </c:pt>
              </c:numCache>
            </c:numRef>
          </c:val>
          <c:extLst>
            <c:ext xmlns:c16="http://schemas.microsoft.com/office/drawing/2014/chart" uri="{C3380CC4-5D6E-409C-BE32-E72D297353CC}">
              <c16:uniqueId val="{00000004-DCD0-437F-A639-A18146DF795F}"/>
            </c:ext>
          </c:extLst>
        </c:ser>
        <c:dLbls>
          <c:showLegendKey val="0"/>
          <c:showVal val="0"/>
          <c:showCatName val="0"/>
          <c:showSerName val="0"/>
          <c:showPercent val="0"/>
          <c:showBubbleSize val="0"/>
        </c:dLbls>
        <c:gapWidth val="30"/>
        <c:overlap val="100"/>
        <c:axId val="614279456"/>
        <c:axId val="614269888"/>
      </c:barChart>
      <c:catAx>
        <c:axId val="614279456"/>
        <c:scaling>
          <c:orientation val="maxMin"/>
        </c:scaling>
        <c:delete val="1"/>
        <c:axPos val="l"/>
        <c:majorTickMark val="out"/>
        <c:minorTickMark val="none"/>
        <c:tickLblPos val="nextTo"/>
        <c:crossAx val="614269888"/>
        <c:crosses val="autoZero"/>
        <c:auto val="1"/>
        <c:lblAlgn val="ctr"/>
        <c:lblOffset val="100"/>
        <c:tickLblSkip val="3"/>
        <c:tickMarkSkip val="1"/>
        <c:noMultiLvlLbl val="0"/>
      </c:catAx>
      <c:valAx>
        <c:axId val="614269888"/>
        <c:scaling>
          <c:orientation val="minMax"/>
          <c:min val="0"/>
        </c:scaling>
        <c:delete val="1"/>
        <c:axPos val="t"/>
        <c:numFmt formatCode="0%" sourceLinked="1"/>
        <c:majorTickMark val="out"/>
        <c:minorTickMark val="none"/>
        <c:tickLblPos val="nextTo"/>
        <c:crossAx val="614279456"/>
        <c:crossesAt val="1"/>
        <c:crossBetween val="between"/>
      </c:valAx>
      <c:spPr>
        <a:noFill/>
        <a:ln w="25400">
          <a:noFill/>
        </a:ln>
      </c:spPr>
    </c:plotArea>
    <c:legend>
      <c:legendPos val="t"/>
      <c:layout>
        <c:manualLayout>
          <c:xMode val="edge"/>
          <c:yMode val="edge"/>
          <c:x val="0.18814258883878324"/>
          <c:y val="0.1222439907014643"/>
          <c:w val="0.58049343283311183"/>
          <c:h val="0.44314565841994125"/>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181314814814815"/>
          <c:y val="0.20729746281714784"/>
          <c:w val="0.79279999999999995"/>
          <c:h val="0.65676640419947507"/>
        </c:manualLayout>
      </c:layout>
      <c:barChart>
        <c:barDir val="bar"/>
        <c:grouping val="percentStacked"/>
        <c:varyColors val="0"/>
        <c:ser>
          <c:idx val="0"/>
          <c:order val="0"/>
          <c:tx>
            <c:strRef>
              <c:f>'70【Q72】'!$D$34</c:f>
              <c:strCache>
                <c:ptCount val="1"/>
                <c:pt idx="0">
                  <c:v>評価があり処遇に反映される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'70【Q72】'!$C$35:$C$36</c:f>
              <c:strCache>
                <c:ptCount val="2"/>
                <c:pt idx="0">
                  <c:v>男性管理職(n=428)</c:v>
                </c:pt>
                <c:pt idx="1">
                  <c:v>女性管理職(n=120)</c:v>
                </c:pt>
              </c:strCache>
            </c:strRef>
          </c:cat>
          <c:val>
            <c:numRef>
              <c:f>'70【Q72】'!$D$35:$D$36</c:f>
              <c:numCache>
                <c:formatCode>0.0_ </c:formatCode>
                <c:ptCount val="2"/>
                <c:pt idx="0">
                  <c:v>27.803738317757009</c:v>
                </c:pt>
                <c:pt idx="1">
                  <c:v>27.500000000000004</c:v>
                </c:pt>
              </c:numCache>
            </c:numRef>
          </c:val>
          <c:extLst>
            <c:ext xmlns:c16="http://schemas.microsoft.com/office/drawing/2014/chart" uri="{C3380CC4-5D6E-409C-BE32-E72D297353CC}">
              <c16:uniqueId val="{00000000-C7B7-4DA4-B0B5-5C0CE7240F24}"/>
            </c:ext>
          </c:extLst>
        </c:ser>
        <c:ser>
          <c:idx val="1"/>
          <c:order val="1"/>
          <c:tx>
            <c:strRef>
              <c:f>'70【Q72】'!$E$34</c:f>
              <c:strCache>
                <c:ptCount val="1"/>
                <c:pt idx="0">
                  <c:v>評価されているが、処遇に反映されていない</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'70【Q72】'!$C$35:$C$36</c:f>
              <c:strCache>
                <c:ptCount val="2"/>
                <c:pt idx="0">
                  <c:v>男性管理職(n=428)</c:v>
                </c:pt>
                <c:pt idx="1">
                  <c:v>女性管理職(n=120)</c:v>
                </c:pt>
              </c:strCache>
            </c:strRef>
          </c:cat>
          <c:val>
            <c:numRef>
              <c:f>'70【Q72】'!$E$35:$E$36</c:f>
              <c:numCache>
                <c:formatCode>0.0_ </c:formatCode>
                <c:ptCount val="2"/>
                <c:pt idx="0">
                  <c:v>30.140186915887853</c:v>
                </c:pt>
                <c:pt idx="1">
                  <c:v>25.833333333333336</c:v>
                </c:pt>
              </c:numCache>
            </c:numRef>
          </c:val>
          <c:extLst>
            <c:ext xmlns:c16="http://schemas.microsoft.com/office/drawing/2014/chart" uri="{C3380CC4-5D6E-409C-BE32-E72D297353CC}">
              <c16:uniqueId val="{00000001-C7B7-4DA4-B0B5-5C0CE7240F24}"/>
            </c:ext>
          </c:extLst>
        </c:ser>
        <c:ser>
          <c:idx val="2"/>
          <c:order val="2"/>
          <c:tx>
            <c:strRef>
              <c:f>'70【Q72】'!$F$34</c:f>
              <c:strCache>
                <c:ptCount val="1"/>
                <c:pt idx="0">
                  <c:v>評価はない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'70【Q72】'!$C$35:$C$36</c:f>
              <c:strCache>
                <c:ptCount val="2"/>
                <c:pt idx="0">
                  <c:v>男性管理職(n=428)</c:v>
                </c:pt>
                <c:pt idx="1">
                  <c:v>女性管理職(n=120)</c:v>
                </c:pt>
              </c:strCache>
            </c:strRef>
          </c:cat>
          <c:val>
            <c:numRef>
              <c:f>'70【Q72】'!$F$35:$F$36</c:f>
              <c:numCache>
                <c:formatCode>0.0_ </c:formatCode>
                <c:ptCount val="2"/>
                <c:pt idx="0">
                  <c:v>16.822429906542055</c:v>
                </c:pt>
                <c:pt idx="1">
                  <c:v>21.666666666666668</c:v>
                </c:pt>
              </c:numCache>
            </c:numRef>
          </c:val>
          <c:extLst>
            <c:ext xmlns:c16="http://schemas.microsoft.com/office/drawing/2014/chart" uri="{C3380CC4-5D6E-409C-BE32-E72D297353CC}">
              <c16:uniqueId val="{00000002-C7B7-4DA4-B0B5-5C0CE7240F24}"/>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185185185182E-3"/>
          <c:y val="0.82578915135608044"/>
          <c:w val="0.99840648148148148"/>
          <c:h val="0.1656666666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'71【Q73】'!$F$30:$H$30</c:f>
              <c:numCache>
                <c:formatCode>0.0_ </c:formatCode>
                <c:ptCount val="3"/>
                <c:pt idx="0">
                  <c:v>69.160583941605836</c:v>
                </c:pt>
                <c:pt idx="1">
                  <c:v>17.335766423357665</c:v>
                </c:pt>
                <c:pt idx="2">
                  <c:v>13.503649635036496</c:v>
                </c:pt>
              </c:numCache>
            </c:numRef>
          </c:val>
          <c:extLst>
            <c:ext xmlns:c16="http://schemas.microsoft.com/office/drawing/2014/chart" uri="{C3380CC4-5D6E-409C-BE32-E72D297353CC}">
              <c16:uniqueId val="{00000005-A3DF-4B6F-9385-91C37A4C5B18}"/>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63513826555157249"/>
          <c:w val="0.9375693739554638"/>
          <c:h val="0.28533683226687756"/>
        </c:manualLayout>
      </c:layout>
      <c:barChart>
        <c:barDir val="bar"/>
        <c:grouping val="percentStacked"/>
        <c:varyColors val="0"/>
        <c:ser>
          <c:idx val="0"/>
          <c:order val="0"/>
          <c:tx>
            <c:strRef>
              <c:f>'71【Q73】'!$F$28</c:f>
              <c:strCache>
                <c:ptCount val="1"/>
                <c:pt idx="0">
                  <c:v>評価は必要であり、処遇に反映されるべきである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'71【Q73】'!$F$30:$F$32</c:f>
              <c:numCache>
                <c:formatCode>0.0_ </c:formatCode>
                <c:ptCount val="3"/>
                <c:pt idx="0">
                  <c:v>69.160583941605836</c:v>
                </c:pt>
                <c:pt idx="1">
                  <c:v>68.224299065420553</c:v>
                </c:pt>
                <c:pt idx="2">
                  <c:v>72.5</c:v>
                </c:pt>
              </c:numCache>
            </c:numRef>
          </c:val>
          <c:extLst>
            <c:ext xmlns:c16="http://schemas.microsoft.com/office/drawing/2014/chart" uri="{C3380CC4-5D6E-409C-BE32-E72D297353CC}">
              <c16:uniqueId val="{00000001-BF8C-4E2C-B81A-F7F39C6E1465}"/>
            </c:ext>
          </c:extLst>
        </c:ser>
        <c:ser>
          <c:idx val="1"/>
          <c:order val="1"/>
          <c:tx>
            <c:strRef>
              <c:f>'71【Q73】'!$G$28</c:f>
              <c:strCache>
                <c:ptCount val="1"/>
                <c:pt idx="0">
                  <c:v>評価は必要であるが、処遇に反映されなくてもいい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'71【Q73】'!$G$30:$G$32</c:f>
              <c:numCache>
                <c:formatCode>0.0_ </c:formatCode>
                <c:ptCount val="3"/>
                <c:pt idx="0">
                  <c:v>17.335766423357665</c:v>
                </c:pt>
                <c:pt idx="1">
                  <c:v>18.925233644859812</c:v>
                </c:pt>
                <c:pt idx="2">
                  <c:v>11.666666666666666</c:v>
                </c:pt>
              </c:numCache>
            </c:numRef>
          </c:val>
          <c:extLst>
            <c:ext xmlns:c16="http://schemas.microsoft.com/office/drawing/2014/chart" uri="{C3380CC4-5D6E-409C-BE32-E72D297353CC}">
              <c16:uniqueId val="{00000002-BF8C-4E2C-B81A-F7F39C6E1465}"/>
            </c:ext>
          </c:extLst>
        </c:ser>
        <c:ser>
          <c:idx val="2"/>
          <c:order val="2"/>
          <c:tx>
            <c:strRef>
              <c:f>'71【Q73】'!$H$28</c:f>
              <c:strCache>
                <c:ptCount val="1"/>
                <c:pt idx="0">
                  <c:v>評価は必要ではない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'71【Q73】'!$H$30:$H$32</c:f>
              <c:numCache>
                <c:formatCode>0.0_ </c:formatCode>
                <c:ptCount val="3"/>
                <c:pt idx="0">
                  <c:v>13.503649635036496</c:v>
                </c:pt>
                <c:pt idx="1">
                  <c:v>12.850467289719624</c:v>
                </c:pt>
                <c:pt idx="2">
                  <c:v>15.833333333333332</c:v>
                </c:pt>
              </c:numCache>
            </c:numRef>
          </c:val>
          <c:extLst>
            <c:ext xmlns:c16="http://schemas.microsoft.com/office/drawing/2014/chart" uri="{C3380CC4-5D6E-409C-BE32-E72D297353CC}">
              <c16:uniqueId val="{00000003-BF8C-4E2C-B81A-F7F39C6E1465}"/>
            </c:ext>
          </c:extLst>
        </c:ser>
        <c:dLbls>
          <c:showLegendKey val="0"/>
          <c:showVal val="0"/>
          <c:showCatName val="0"/>
          <c:showSerName val="0"/>
          <c:showPercent val="0"/>
          <c:showBubbleSize val="0"/>
        </c:dLbls>
        <c:gapWidth val="30"/>
        <c:overlap val="100"/>
        <c:axId val="614277376"/>
        <c:axId val="614271136"/>
      </c:barChart>
      <c:catAx>
        <c:axId val="614277376"/>
        <c:scaling>
          <c:orientation val="maxMin"/>
        </c:scaling>
        <c:delete val="1"/>
        <c:axPos val="l"/>
        <c:majorTickMark val="out"/>
        <c:minorTickMark val="none"/>
        <c:tickLblPos val="nextTo"/>
        <c:crossAx val="614271136"/>
        <c:crosses val="autoZero"/>
        <c:auto val="1"/>
        <c:lblAlgn val="ctr"/>
        <c:lblOffset val="100"/>
        <c:tickLblSkip val="3"/>
        <c:tickMarkSkip val="1"/>
        <c:noMultiLvlLbl val="0"/>
      </c:catAx>
      <c:valAx>
        <c:axId val="614271136"/>
        <c:scaling>
          <c:orientation val="minMax"/>
          <c:min val="0"/>
        </c:scaling>
        <c:delete val="1"/>
        <c:axPos val="t"/>
        <c:numFmt formatCode="0%" sourceLinked="1"/>
        <c:majorTickMark val="out"/>
        <c:minorTickMark val="none"/>
        <c:tickLblPos val="nextTo"/>
        <c:crossAx val="614277376"/>
        <c:crossesAt val="1"/>
        <c:crossBetween val="between"/>
      </c:valAx>
      <c:spPr>
        <a:noFill/>
        <a:ln w="25400">
          <a:noFill/>
        </a:ln>
      </c:spPr>
    </c:plotArea>
    <c:legend>
      <c:legendPos val="t"/>
      <c:layout>
        <c:manualLayout>
          <c:xMode val="edge"/>
          <c:yMode val="edge"/>
          <c:x val="0.14935430154592516"/>
          <c:y val="0.34240952434208599"/>
          <c:w val="0.65807023006207066"/>
          <c:h val="0.222980124779319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24540682414699"/>
          <c:y val="4.4852191641182468E-2"/>
          <c:w val="0.69109101227211467"/>
          <c:h val="0.54114377904596789"/>
        </c:manualLayout>
      </c:layout>
      <c:barChart>
        <c:barDir val="col"/>
        <c:grouping val="clustered"/>
        <c:varyColors val="0"/>
        <c:ser>
          <c:idx val="0"/>
          <c:order val="0"/>
          <c:spPr>
            <a:solidFill>
              <a:schemeClr val="accent2">
                <a:lumMod val="40000"/>
                <a:lumOff val="60000"/>
              </a:schemeClr>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2F3A-403A-8E0F-9B227021413D}"/>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Q15平均年収グラフ!$G$10:$I$10</c15:sqref>
                  </c15:fullRef>
                </c:ext>
              </c:extLst>
              <c:f>(Q15平均年収グラフ!$G$10,Q15平均年収グラフ!$I$10)</c:f>
              <c:strCache>
                <c:ptCount val="2"/>
                <c:pt idx="0">
                  <c:v>管理職男性(n=394)</c:v>
                </c:pt>
                <c:pt idx="1">
                  <c:v>管理職女性(n=95)</c:v>
                </c:pt>
              </c:strCache>
            </c:strRef>
          </c:cat>
          <c:val>
            <c:numRef>
              <c:extLst>
                <c:ext xmlns:c15="http://schemas.microsoft.com/office/drawing/2012/chart" uri="{02D57815-91ED-43cb-92C2-25804820EDAC}">
                  <c15:fullRef>
                    <c15:sqref>Q15平均年収グラフ!$G$12:$I$12</c15:sqref>
                  </c15:fullRef>
                </c:ext>
              </c:extLst>
              <c:f>(Q15平均年収グラフ!$G$12,Q15平均年収グラフ!$I$12)</c:f>
              <c:numCache>
                <c:formatCode>"¥"#,##0_);[Red]\("¥"#,##0\)</c:formatCode>
                <c:ptCount val="2"/>
                <c:pt idx="0">
                  <c:v>9437817.258883249</c:v>
                </c:pt>
                <c:pt idx="1">
                  <c:v>8373684.2105263155</c:v>
                </c:pt>
              </c:numCache>
            </c:numRef>
          </c:val>
          <c:extLst>
            <c:ext xmlns:c15="http://schemas.microsoft.com/office/drawing/2012/chart" uri="{02D57815-91ED-43cb-92C2-25804820EDAC}">
              <c15:categoryFilterExceptions>
                <c15:categoryFilterException>
                  <c15:sqref>Q15平均年収グラフ!$H$12</c15:sqref>
                  <c15:spPr xmlns:c15="http://schemas.microsoft.com/office/drawing/2012/chart">
                    <a:solidFill>
                      <a:schemeClr val="accent1"/>
                    </a:solidFill>
                    <a:ln>
                      <a:noFill/>
                    </a:ln>
                    <a:effectLst/>
                  </c15:spPr>
                  <c15:invertIfNegative val="0"/>
                  <c15:bubble3D val="0"/>
                </c15:categoryFilterException>
              </c15:categoryFilterExceptions>
            </c:ext>
            <c:ext xmlns:c16="http://schemas.microsoft.com/office/drawing/2014/chart" uri="{C3380CC4-5D6E-409C-BE32-E72D297353CC}">
              <c16:uniqueId val="{00000004-2F3A-403A-8E0F-9B227021413D}"/>
            </c:ext>
          </c:extLst>
        </c:ser>
        <c:dLbls>
          <c:showLegendKey val="0"/>
          <c:showVal val="0"/>
          <c:showCatName val="0"/>
          <c:showSerName val="0"/>
          <c:showPercent val="0"/>
          <c:showBubbleSize val="0"/>
        </c:dLbls>
        <c:gapWidth val="219"/>
        <c:overlap val="-27"/>
        <c:axId val="1736186399"/>
        <c:axId val="1736185151"/>
      </c:barChart>
      <c:catAx>
        <c:axId val="1736186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736185151"/>
        <c:crosses val="autoZero"/>
        <c:auto val="1"/>
        <c:lblAlgn val="ctr"/>
        <c:lblOffset val="100"/>
        <c:noMultiLvlLbl val="0"/>
      </c:catAx>
      <c:valAx>
        <c:axId val="173618515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736186399"/>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baseline="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181314814814815"/>
          <c:y val="0.20729746281714784"/>
          <c:w val="0.79279999999999995"/>
          <c:h val="0.51571922790728675"/>
        </c:manualLayout>
      </c:layout>
      <c:barChart>
        <c:barDir val="bar"/>
        <c:grouping val="percentStacked"/>
        <c:varyColors val="0"/>
        <c:ser>
          <c:idx val="0"/>
          <c:order val="0"/>
          <c:tx>
            <c:strRef>
              <c:f>'71【Q73】'!$D$34</c:f>
              <c:strCache>
                <c:ptCount val="1"/>
                <c:pt idx="0">
                  <c:v>評価は必要であり、処遇に反映されるべきである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'71【Q73】'!$C$35:$C$36</c:f>
              <c:strCache>
                <c:ptCount val="2"/>
                <c:pt idx="0">
                  <c:v>男性管理職(n=428)</c:v>
                </c:pt>
                <c:pt idx="1">
                  <c:v>女性管理職(n=120)</c:v>
                </c:pt>
              </c:strCache>
            </c:strRef>
          </c:cat>
          <c:val>
            <c:numRef>
              <c:f>'71【Q73】'!$D$35:$D$36</c:f>
              <c:numCache>
                <c:formatCode>0.0_ </c:formatCode>
                <c:ptCount val="2"/>
                <c:pt idx="0">
                  <c:v>68.224299065420553</c:v>
                </c:pt>
                <c:pt idx="1">
                  <c:v>72.5</c:v>
                </c:pt>
              </c:numCache>
            </c:numRef>
          </c:val>
          <c:extLst>
            <c:ext xmlns:c16="http://schemas.microsoft.com/office/drawing/2014/chart" uri="{C3380CC4-5D6E-409C-BE32-E72D297353CC}">
              <c16:uniqueId val="{00000000-0BE6-4DBC-9FCD-5CB6A93B604D}"/>
            </c:ext>
          </c:extLst>
        </c:ser>
        <c:ser>
          <c:idx val="1"/>
          <c:order val="1"/>
          <c:tx>
            <c:strRef>
              <c:f>'71【Q73】'!$E$34</c:f>
              <c:strCache>
                <c:ptCount val="1"/>
                <c:pt idx="0">
                  <c:v>評価は必要であるが、処遇に反映されなくてもいい</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'71【Q73】'!$C$35:$C$36</c:f>
              <c:strCache>
                <c:ptCount val="2"/>
                <c:pt idx="0">
                  <c:v>男性管理職(n=428)</c:v>
                </c:pt>
                <c:pt idx="1">
                  <c:v>女性管理職(n=120)</c:v>
                </c:pt>
              </c:strCache>
            </c:strRef>
          </c:cat>
          <c:val>
            <c:numRef>
              <c:f>'71【Q73】'!$E$35:$E$36</c:f>
              <c:numCache>
                <c:formatCode>0.0_ </c:formatCode>
                <c:ptCount val="2"/>
                <c:pt idx="0">
                  <c:v>18.925233644859812</c:v>
                </c:pt>
                <c:pt idx="1">
                  <c:v>11.666666666666666</c:v>
                </c:pt>
              </c:numCache>
            </c:numRef>
          </c:val>
          <c:extLst>
            <c:ext xmlns:c16="http://schemas.microsoft.com/office/drawing/2014/chart" uri="{C3380CC4-5D6E-409C-BE32-E72D297353CC}">
              <c16:uniqueId val="{00000001-0BE6-4DBC-9FCD-5CB6A93B604D}"/>
            </c:ext>
          </c:extLst>
        </c:ser>
        <c:ser>
          <c:idx val="2"/>
          <c:order val="2"/>
          <c:tx>
            <c:strRef>
              <c:f>'71【Q73】'!$F$34</c:f>
              <c:strCache>
                <c:ptCount val="1"/>
                <c:pt idx="0">
                  <c:v>評価は必要ではない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'71【Q73】'!$C$35:$C$36</c:f>
              <c:strCache>
                <c:ptCount val="2"/>
                <c:pt idx="0">
                  <c:v>男性管理職(n=428)</c:v>
                </c:pt>
                <c:pt idx="1">
                  <c:v>女性管理職(n=120)</c:v>
                </c:pt>
              </c:strCache>
            </c:strRef>
          </c:cat>
          <c:val>
            <c:numRef>
              <c:f>'71【Q73】'!$F$35:$F$36</c:f>
              <c:numCache>
                <c:formatCode>0.0_ </c:formatCode>
                <c:ptCount val="2"/>
                <c:pt idx="0">
                  <c:v>12.850467289719624</c:v>
                </c:pt>
                <c:pt idx="1">
                  <c:v>15.833333333333332</c:v>
                </c:pt>
              </c:numCache>
            </c:numRef>
          </c:val>
          <c:extLst>
            <c:ext xmlns:c16="http://schemas.microsoft.com/office/drawing/2014/chart" uri="{C3380CC4-5D6E-409C-BE32-E72D297353CC}">
              <c16:uniqueId val="{00000002-0BE6-4DBC-9FCD-5CB6A93B604D}"/>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185185185182E-3"/>
          <c:y val="0.74645022822936213"/>
          <c:w val="0.99840648148148148"/>
          <c:h val="0.2450057473817483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69161414048753E-2"/>
          <c:y val="5.1340739941753859E-2"/>
          <c:w val="0.97996430796843759"/>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'14【Q16】'!$F$30:$R$30</c:f>
              <c:numCache>
                <c:formatCode>0.0_ </c:formatCode>
                <c:ptCount val="13"/>
                <c:pt idx="0">
                  <c:v>71.167883211678827</c:v>
                </c:pt>
                <c:pt idx="1">
                  <c:v>29.014598540145986</c:v>
                </c:pt>
                <c:pt idx="2">
                  <c:v>32.846715328467155</c:v>
                </c:pt>
                <c:pt idx="3">
                  <c:v>6.7518248175182478</c:v>
                </c:pt>
                <c:pt idx="4">
                  <c:v>33.394160583941606</c:v>
                </c:pt>
                <c:pt idx="5">
                  <c:v>8.5766423357664241</c:v>
                </c:pt>
                <c:pt idx="6">
                  <c:v>5.2919708029197077</c:v>
                </c:pt>
                <c:pt idx="7">
                  <c:v>2.7372262773722631</c:v>
                </c:pt>
                <c:pt idx="8">
                  <c:v>4.3795620437956204</c:v>
                </c:pt>
                <c:pt idx="9">
                  <c:v>3.832116788321168</c:v>
                </c:pt>
                <c:pt idx="10">
                  <c:v>7.2992700729926998</c:v>
                </c:pt>
                <c:pt idx="11">
                  <c:v>18.430656934306569</c:v>
                </c:pt>
                <c:pt idx="12">
                  <c:v>9.4890510948905096</c:v>
                </c:pt>
              </c:numCache>
            </c:numRef>
          </c:val>
          <c:extLst>
            <c:ext xmlns:c16="http://schemas.microsoft.com/office/drawing/2014/chart" uri="{C3380CC4-5D6E-409C-BE32-E72D297353CC}">
              <c16:uniqueId val="{00000005-83A0-4562-9102-F67202035DCD}"/>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69161414048753E-2"/>
          <c:y val="5.1340739941753859E-2"/>
          <c:w val="0.97996430796843759"/>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'15【Q17】'!$F$30:$R$30</c:f>
              <c:numCache>
                <c:formatCode>0.0_ </c:formatCode>
                <c:ptCount val="13"/>
                <c:pt idx="0">
                  <c:v>45.967741935483872</c:v>
                </c:pt>
                <c:pt idx="1">
                  <c:v>20.967741935483872</c:v>
                </c:pt>
                <c:pt idx="2">
                  <c:v>19.959677419354836</c:v>
                </c:pt>
                <c:pt idx="3">
                  <c:v>4.032258064516129</c:v>
                </c:pt>
                <c:pt idx="4">
                  <c:v>18.548387096774192</c:v>
                </c:pt>
                <c:pt idx="5">
                  <c:v>7.2580645161290329</c:v>
                </c:pt>
                <c:pt idx="6">
                  <c:v>3.024193548387097</c:v>
                </c:pt>
                <c:pt idx="7">
                  <c:v>0.60483870967741937</c:v>
                </c:pt>
                <c:pt idx="8">
                  <c:v>3.8306451612903225</c:v>
                </c:pt>
                <c:pt idx="9">
                  <c:v>2.620967741935484</c:v>
                </c:pt>
                <c:pt idx="10">
                  <c:v>2.82258064516129</c:v>
                </c:pt>
                <c:pt idx="11">
                  <c:v>11.895161290322582</c:v>
                </c:pt>
                <c:pt idx="12">
                  <c:v>18.548387096774192</c:v>
                </c:pt>
              </c:numCache>
            </c:numRef>
          </c:val>
          <c:extLst>
            <c:ext xmlns:c16="http://schemas.microsoft.com/office/drawing/2014/chart" uri="{C3380CC4-5D6E-409C-BE32-E72D297353CC}">
              <c16:uniqueId val="{00000005-BBFA-4A8C-AB8B-C648E0BCA40F}"/>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'16【Q18】'!$F$30:$H$30</c:f>
              <c:numCache>
                <c:formatCode>0.0_ </c:formatCode>
                <c:ptCount val="3"/>
                <c:pt idx="0">
                  <c:v>44.343065693430653</c:v>
                </c:pt>
                <c:pt idx="1">
                  <c:v>47.080291970802918</c:v>
                </c:pt>
                <c:pt idx="2">
                  <c:v>8.5766423357664241</c:v>
                </c:pt>
              </c:numCache>
            </c:numRef>
          </c:val>
          <c:extLst>
            <c:ext xmlns:c16="http://schemas.microsoft.com/office/drawing/2014/chart" uri="{C3380CC4-5D6E-409C-BE32-E72D297353CC}">
              <c16:uniqueId val="{00000005-D288-4066-89DB-1E62A1BF1461}"/>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63513826555157249"/>
          <c:w val="0.9375693739554638"/>
          <c:h val="0.28533683226687756"/>
        </c:manualLayout>
      </c:layout>
      <c:barChart>
        <c:barDir val="bar"/>
        <c:grouping val="percentStacked"/>
        <c:varyColors val="0"/>
        <c:ser>
          <c:idx val="0"/>
          <c:order val="0"/>
          <c:tx>
            <c:strRef>
              <c:f>'16【Q18】'!$F$28</c:f>
              <c:strCache>
                <c:ptCount val="1"/>
                <c:pt idx="0">
                  <c:v>ある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'16【Q18】'!$F$30:$F$32</c:f>
              <c:numCache>
                <c:formatCode>0.0_ </c:formatCode>
                <c:ptCount val="3"/>
                <c:pt idx="0">
                  <c:v>44.343065693430653</c:v>
                </c:pt>
                <c:pt idx="1">
                  <c:v>43.691588785046733</c:v>
                </c:pt>
                <c:pt idx="2">
                  <c:v>46.666666666666664</c:v>
                </c:pt>
              </c:numCache>
            </c:numRef>
          </c:val>
          <c:extLst>
            <c:ext xmlns:c16="http://schemas.microsoft.com/office/drawing/2014/chart" uri="{C3380CC4-5D6E-409C-BE32-E72D297353CC}">
              <c16:uniqueId val="{00000001-F2BD-4E31-9333-0FB3338D946D}"/>
            </c:ext>
          </c:extLst>
        </c:ser>
        <c:ser>
          <c:idx val="1"/>
          <c:order val="1"/>
          <c:tx>
            <c:strRef>
              <c:f>'16【Q18】'!$G$28</c:f>
              <c:strCache>
                <c:ptCount val="1"/>
                <c:pt idx="0">
                  <c:v>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'16【Q18】'!$G$30:$G$32</c:f>
              <c:numCache>
                <c:formatCode>0.0_ </c:formatCode>
                <c:ptCount val="3"/>
                <c:pt idx="0">
                  <c:v>47.080291970802918</c:v>
                </c:pt>
                <c:pt idx="1">
                  <c:v>49.299065420560751</c:v>
                </c:pt>
                <c:pt idx="2">
                  <c:v>39.166666666666664</c:v>
                </c:pt>
              </c:numCache>
            </c:numRef>
          </c:val>
          <c:extLst>
            <c:ext xmlns:c16="http://schemas.microsoft.com/office/drawing/2014/chart" uri="{C3380CC4-5D6E-409C-BE32-E72D297353CC}">
              <c16:uniqueId val="{00000002-F2BD-4E31-9333-0FB3338D946D}"/>
            </c:ext>
          </c:extLst>
        </c:ser>
        <c:ser>
          <c:idx val="2"/>
          <c:order val="2"/>
          <c:tx>
            <c:strRef>
              <c:f>'16【Q18】'!$H$28</c:f>
              <c:strCache>
                <c:ptCount val="1"/>
                <c:pt idx="0">
                  <c:v>異動をしたことがない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'16【Q18】'!$H$30:$H$32</c:f>
              <c:numCache>
                <c:formatCode>0.0_ </c:formatCode>
                <c:ptCount val="3"/>
                <c:pt idx="0">
                  <c:v>8.5766423357664241</c:v>
                </c:pt>
                <c:pt idx="1">
                  <c:v>7.009345794392523</c:v>
                </c:pt>
                <c:pt idx="2">
                  <c:v>14.166666666666666</c:v>
                </c:pt>
              </c:numCache>
            </c:numRef>
          </c:val>
          <c:extLst>
            <c:ext xmlns:c16="http://schemas.microsoft.com/office/drawing/2014/chart" uri="{C3380CC4-5D6E-409C-BE32-E72D297353CC}">
              <c16:uniqueId val="{00000003-F2BD-4E31-9333-0FB3338D946D}"/>
            </c:ext>
          </c:extLst>
        </c:ser>
        <c:dLbls>
          <c:showLegendKey val="0"/>
          <c:showVal val="0"/>
          <c:showCatName val="0"/>
          <c:showSerName val="0"/>
          <c:showPercent val="0"/>
          <c:showBubbleSize val="0"/>
        </c:dLbls>
        <c:gapWidth val="30"/>
        <c:overlap val="100"/>
        <c:axId val="722032064"/>
        <c:axId val="722032480"/>
      </c:barChart>
      <c:catAx>
        <c:axId val="722032064"/>
        <c:scaling>
          <c:orientation val="maxMin"/>
        </c:scaling>
        <c:delete val="1"/>
        <c:axPos val="l"/>
        <c:majorTickMark val="out"/>
        <c:minorTickMark val="none"/>
        <c:tickLblPos val="nextTo"/>
        <c:crossAx val="722032480"/>
        <c:crosses val="autoZero"/>
        <c:auto val="1"/>
        <c:lblAlgn val="ctr"/>
        <c:lblOffset val="100"/>
        <c:tickLblSkip val="3"/>
        <c:tickMarkSkip val="1"/>
        <c:noMultiLvlLbl val="0"/>
      </c:catAx>
      <c:valAx>
        <c:axId val="722032480"/>
        <c:scaling>
          <c:orientation val="minMax"/>
          <c:min val="0"/>
        </c:scaling>
        <c:delete val="1"/>
        <c:axPos val="t"/>
        <c:numFmt formatCode="0%" sourceLinked="1"/>
        <c:majorTickMark val="out"/>
        <c:minorTickMark val="none"/>
        <c:tickLblPos val="nextTo"/>
        <c:crossAx val="722032064"/>
        <c:crossesAt val="1"/>
        <c:crossBetween val="between"/>
      </c:valAx>
      <c:spPr>
        <a:noFill/>
        <a:ln w="25400">
          <a:noFill/>
        </a:ln>
      </c:spPr>
    </c:plotArea>
    <c:legend>
      <c:legendPos val="t"/>
      <c:layout>
        <c:manualLayout>
          <c:xMode val="edge"/>
          <c:yMode val="edge"/>
          <c:x val="0.19642085074517809"/>
          <c:y val="0.48894933469669255"/>
          <c:w val="0.56393713166356474"/>
          <c:h val="7.644031442471301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772703703703704"/>
          <c:y val="0.17310560444650303"/>
          <c:w val="0.79279999999999995"/>
          <c:h val="0.33391322714271587"/>
        </c:manualLayout>
      </c:layout>
      <c:barChart>
        <c:barDir val="bar"/>
        <c:grouping val="percentStacked"/>
        <c:varyColors val="0"/>
        <c:ser>
          <c:idx val="0"/>
          <c:order val="0"/>
          <c:tx>
            <c:strRef>
              <c:f>'16【Q18】'!$D$39</c:f>
              <c:strCache>
                <c:ptCount val="1"/>
                <c:pt idx="0">
                  <c:v>ある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'16【Q18】'!$C$40:$C$41</c:f>
              <c:strCache>
                <c:ptCount val="2"/>
                <c:pt idx="0">
                  <c:v>男性管理職(n=398)</c:v>
                </c:pt>
                <c:pt idx="1">
                  <c:v>女性管理職(n=103)</c:v>
                </c:pt>
              </c:strCache>
            </c:strRef>
          </c:cat>
          <c:val>
            <c:numRef>
              <c:f>'16【Q18】'!$D$40:$D$41</c:f>
              <c:numCache>
                <c:formatCode>0.0_ </c:formatCode>
                <c:ptCount val="2"/>
                <c:pt idx="0">
                  <c:v>46.993969849246234</c:v>
                </c:pt>
                <c:pt idx="1">
                  <c:v>54.407766990291272</c:v>
                </c:pt>
              </c:numCache>
            </c:numRef>
          </c:val>
          <c:extLst>
            <c:ext xmlns:c16="http://schemas.microsoft.com/office/drawing/2014/chart" uri="{C3380CC4-5D6E-409C-BE32-E72D297353CC}">
              <c16:uniqueId val="{00000000-5F8F-4276-A314-C4775875BFE4}"/>
            </c:ext>
          </c:extLst>
        </c:ser>
        <c:ser>
          <c:idx val="1"/>
          <c:order val="1"/>
          <c:tx>
            <c:strRef>
              <c:f>'16【Q18】'!$E$39</c:f>
              <c:strCache>
                <c:ptCount val="1"/>
                <c:pt idx="0">
                  <c:v>ない</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'16【Q18】'!$C$40:$C$41</c:f>
              <c:strCache>
                <c:ptCount val="2"/>
                <c:pt idx="0">
                  <c:v>男性管理職(n=398)</c:v>
                </c:pt>
                <c:pt idx="1">
                  <c:v>女性管理職(n=103)</c:v>
                </c:pt>
              </c:strCache>
            </c:strRef>
          </c:cat>
          <c:val>
            <c:numRef>
              <c:f>'16【Q18】'!$E$40:$E$41</c:f>
              <c:numCache>
                <c:formatCode>0.0_ </c:formatCode>
                <c:ptCount val="2"/>
                <c:pt idx="0">
                  <c:v>53.016080402010047</c:v>
                </c:pt>
                <c:pt idx="1">
                  <c:v>45.66990291262136</c:v>
                </c:pt>
              </c:numCache>
            </c:numRef>
          </c:val>
          <c:extLst>
            <c:ext xmlns:c16="http://schemas.microsoft.com/office/drawing/2014/chart" uri="{C3380CC4-5D6E-409C-BE32-E72D297353CC}">
              <c16:uniqueId val="{00000001-5F8F-4276-A314-C4775875BFE4}"/>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80084942512E-3"/>
          <c:y val="0.52020904528026801"/>
          <c:w val="0.99840648148148148"/>
          <c:h val="0.1079112801454117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'17【Q19】'!$F$30:$I$30</c:f>
              <c:numCache>
                <c:formatCode>0.0_ </c:formatCode>
                <c:ptCount val="4"/>
                <c:pt idx="0">
                  <c:v>47.504990019960083</c:v>
                </c:pt>
                <c:pt idx="1">
                  <c:v>37.125748502994007</c:v>
                </c:pt>
                <c:pt idx="2">
                  <c:v>11.976047904191617</c:v>
                </c:pt>
                <c:pt idx="3">
                  <c:v>3.3932135728542914</c:v>
                </c:pt>
              </c:numCache>
            </c:numRef>
          </c:val>
          <c:extLst>
            <c:ext xmlns:c16="http://schemas.microsoft.com/office/drawing/2014/chart" uri="{C3380CC4-5D6E-409C-BE32-E72D297353CC}">
              <c16:uniqueId val="{00000005-DFEA-497E-939A-A68C5A171FA9}"/>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'5【Q2】'!$F$28</c:f>
              <c:strCache>
                <c:ptCount val="1"/>
                <c:pt idx="0">
                  <c:v>新卒入社した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'5【Q2】'!$F$30:$F$32</c:f>
              <c:numCache>
                <c:formatCode>0.0_ </c:formatCode>
                <c:ptCount val="3"/>
                <c:pt idx="0">
                  <c:v>60.766423357664237</c:v>
                </c:pt>
                <c:pt idx="1">
                  <c:v>64.018691588785046</c:v>
                </c:pt>
                <c:pt idx="2">
                  <c:v>49.166666666666664</c:v>
                </c:pt>
              </c:numCache>
            </c:numRef>
          </c:val>
          <c:extLst>
            <c:ext xmlns:c16="http://schemas.microsoft.com/office/drawing/2014/chart" uri="{C3380CC4-5D6E-409C-BE32-E72D297353CC}">
              <c16:uniqueId val="{00000001-A5BD-484F-AB0E-11A1371A3F05}"/>
            </c:ext>
          </c:extLst>
        </c:ser>
        <c:ser>
          <c:idx val="1"/>
          <c:order val="1"/>
          <c:tx>
            <c:strRef>
              <c:f>'5【Q2】'!$G$28</c:f>
              <c:strCache>
                <c:ptCount val="1"/>
                <c:pt idx="0">
                  <c:v>中途入社した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'5【Q2】'!$G$30:$G$32</c:f>
              <c:numCache>
                <c:formatCode>0.0_ </c:formatCode>
                <c:ptCount val="3"/>
                <c:pt idx="0">
                  <c:v>32.664233576642339</c:v>
                </c:pt>
                <c:pt idx="1">
                  <c:v>28.971962616822427</c:v>
                </c:pt>
                <c:pt idx="2">
                  <c:v>45.833333333333329</c:v>
                </c:pt>
              </c:numCache>
            </c:numRef>
          </c:val>
          <c:extLst>
            <c:ext xmlns:c16="http://schemas.microsoft.com/office/drawing/2014/chart" uri="{C3380CC4-5D6E-409C-BE32-E72D297353CC}">
              <c16:uniqueId val="{00000002-A5BD-484F-AB0E-11A1371A3F05}"/>
            </c:ext>
          </c:extLst>
        </c:ser>
        <c:ser>
          <c:idx val="2"/>
          <c:order val="2"/>
          <c:tx>
            <c:strRef>
              <c:f>'5【Q2】'!$H$28</c:f>
              <c:strCache>
                <c:ptCount val="1"/>
                <c:pt idx="0">
                  <c:v>親会社・関連会社から出向して、転籍になった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'5【Q2】'!$H$30:$H$32</c:f>
              <c:numCache>
                <c:formatCode>0.0_ </c:formatCode>
                <c:ptCount val="3"/>
                <c:pt idx="0">
                  <c:v>3.832116788321168</c:v>
                </c:pt>
                <c:pt idx="1">
                  <c:v>3.9719626168224296</c:v>
                </c:pt>
                <c:pt idx="2">
                  <c:v>3.3333333333333335</c:v>
                </c:pt>
              </c:numCache>
            </c:numRef>
          </c:val>
          <c:extLst>
            <c:ext xmlns:c16="http://schemas.microsoft.com/office/drawing/2014/chart" uri="{C3380CC4-5D6E-409C-BE32-E72D297353CC}">
              <c16:uniqueId val="{00000003-A5BD-484F-AB0E-11A1371A3F05}"/>
            </c:ext>
          </c:extLst>
        </c:ser>
        <c:ser>
          <c:idx val="3"/>
          <c:order val="3"/>
          <c:tx>
            <c:strRef>
              <c:f>'5【Q2】'!$I$28</c:f>
              <c:strCache>
                <c:ptCount val="1"/>
                <c:pt idx="0">
                  <c:v>親会社・関連会社から現在、出向中である</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'5【Q2】'!$I$30:$I$32</c:f>
              <c:numCache>
                <c:formatCode>0.0_ </c:formatCode>
                <c:ptCount val="3"/>
                <c:pt idx="0">
                  <c:v>2.1897810218978102</c:v>
                </c:pt>
                <c:pt idx="1">
                  <c:v>2.570093457943925</c:v>
                </c:pt>
                <c:pt idx="2">
                  <c:v>0.83333333333333337</c:v>
                </c:pt>
              </c:numCache>
            </c:numRef>
          </c:val>
          <c:extLst>
            <c:ext xmlns:c16="http://schemas.microsoft.com/office/drawing/2014/chart" uri="{C3380CC4-5D6E-409C-BE32-E72D297353CC}">
              <c16:uniqueId val="{00000004-A5BD-484F-AB0E-11A1371A3F05}"/>
            </c:ext>
          </c:extLst>
        </c:ser>
        <c:ser>
          <c:idx val="4"/>
          <c:order val="4"/>
          <c:tx>
            <c:strRef>
              <c:f>'5【Q2】'!$J$28</c:f>
              <c:strCache>
                <c:ptCount val="1"/>
                <c:pt idx="0">
                  <c:v>その他</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'5【Q2】'!$J$30:$J$32</c:f>
              <c:numCache>
                <c:formatCode>0.0_ </c:formatCode>
                <c:ptCount val="3"/>
                <c:pt idx="0">
                  <c:v>0.54744525547445255</c:v>
                </c:pt>
                <c:pt idx="1">
                  <c:v>0.46728971962616817</c:v>
                </c:pt>
                <c:pt idx="2">
                  <c:v>0.83333333333333337</c:v>
                </c:pt>
              </c:numCache>
            </c:numRef>
          </c:val>
          <c:extLst>
            <c:ext xmlns:c16="http://schemas.microsoft.com/office/drawing/2014/chart" uri="{C3380CC4-5D6E-409C-BE32-E72D297353CC}">
              <c16:uniqueId val="{00000005-A5BD-484F-AB0E-11A1371A3F05}"/>
            </c:ext>
          </c:extLst>
        </c:ser>
        <c:dLbls>
          <c:showLegendKey val="0"/>
          <c:showVal val="0"/>
          <c:showCatName val="0"/>
          <c:showSerName val="0"/>
          <c:showPercent val="0"/>
          <c:showBubbleSize val="0"/>
        </c:dLbls>
        <c:gapWidth val="30"/>
        <c:overlap val="100"/>
        <c:axId val="722046208"/>
        <c:axId val="722042048"/>
      </c:barChart>
      <c:catAx>
        <c:axId val="722046208"/>
        <c:scaling>
          <c:orientation val="maxMin"/>
        </c:scaling>
        <c:delete val="1"/>
        <c:axPos val="l"/>
        <c:majorTickMark val="out"/>
        <c:minorTickMark val="none"/>
        <c:tickLblPos val="nextTo"/>
        <c:crossAx val="722042048"/>
        <c:crosses val="autoZero"/>
        <c:auto val="1"/>
        <c:lblAlgn val="ctr"/>
        <c:lblOffset val="100"/>
        <c:tickLblSkip val="3"/>
        <c:tickMarkSkip val="1"/>
        <c:noMultiLvlLbl val="0"/>
      </c:catAx>
      <c:valAx>
        <c:axId val="722042048"/>
        <c:scaling>
          <c:orientation val="minMax"/>
          <c:min val="0"/>
        </c:scaling>
        <c:delete val="1"/>
        <c:axPos val="t"/>
        <c:numFmt formatCode="0%" sourceLinked="1"/>
        <c:majorTickMark val="out"/>
        <c:minorTickMark val="none"/>
        <c:tickLblPos val="nextTo"/>
        <c:crossAx val="722046208"/>
        <c:crossesAt val="1"/>
        <c:crossBetween val="between"/>
      </c:valAx>
      <c:spPr>
        <a:noFill/>
        <a:ln w="25400">
          <a:noFill/>
        </a:ln>
      </c:spPr>
    </c:plotArea>
    <c:legend>
      <c:legendPos val="t"/>
      <c:layout>
        <c:manualLayout>
          <c:xMode val="edge"/>
          <c:yMode val="edge"/>
          <c:x val="0.17834576692729937"/>
          <c:y val="0.18952889549265997"/>
          <c:w val="0.60008707665607952"/>
          <c:h val="0.37586075362874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'17【Q19】'!$F$28</c:f>
              <c:strCache>
                <c:ptCount val="1"/>
                <c:pt idx="0">
                  <c:v>プラスに働いた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'17【Q19】'!$F$30:$F$32</c:f>
              <c:numCache>
                <c:formatCode>0.0_ </c:formatCode>
                <c:ptCount val="3"/>
                <c:pt idx="0">
                  <c:v>47.504990019960083</c:v>
                </c:pt>
                <c:pt idx="1">
                  <c:v>48.994974874371863</c:v>
                </c:pt>
                <c:pt idx="2">
                  <c:v>41.747572815533978</c:v>
                </c:pt>
              </c:numCache>
            </c:numRef>
          </c:val>
          <c:extLst>
            <c:ext xmlns:c16="http://schemas.microsoft.com/office/drawing/2014/chart" uri="{C3380CC4-5D6E-409C-BE32-E72D297353CC}">
              <c16:uniqueId val="{00000001-99DD-4FE8-A8CF-75CBCDF7C524}"/>
            </c:ext>
          </c:extLst>
        </c:ser>
        <c:ser>
          <c:idx val="1"/>
          <c:order val="1"/>
          <c:tx>
            <c:strRef>
              <c:f>'17【Q19】'!$G$28</c:f>
              <c:strCache>
                <c:ptCount val="1"/>
                <c:pt idx="0">
                  <c:v>ややプラスに働いた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'17【Q19】'!$G$30:$G$32</c:f>
              <c:numCache>
                <c:formatCode>0.0_ </c:formatCode>
                <c:ptCount val="3"/>
                <c:pt idx="0">
                  <c:v>37.125748502994007</c:v>
                </c:pt>
                <c:pt idx="1">
                  <c:v>35.175879396984925</c:v>
                </c:pt>
                <c:pt idx="2">
                  <c:v>44.660194174757287</c:v>
                </c:pt>
              </c:numCache>
            </c:numRef>
          </c:val>
          <c:extLst>
            <c:ext xmlns:c16="http://schemas.microsoft.com/office/drawing/2014/chart" uri="{C3380CC4-5D6E-409C-BE32-E72D297353CC}">
              <c16:uniqueId val="{00000002-99DD-4FE8-A8CF-75CBCDF7C524}"/>
            </c:ext>
          </c:extLst>
        </c:ser>
        <c:ser>
          <c:idx val="2"/>
          <c:order val="2"/>
          <c:tx>
            <c:strRef>
              <c:f>'17【Q19】'!$H$28</c:f>
              <c:strCache>
                <c:ptCount val="1"/>
                <c:pt idx="0">
                  <c:v>あまりプラスに働かなかった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'17【Q19】'!$H$30:$H$32</c:f>
              <c:numCache>
                <c:formatCode>0.0_ </c:formatCode>
                <c:ptCount val="3"/>
                <c:pt idx="0">
                  <c:v>11.976047904191617</c:v>
                </c:pt>
                <c:pt idx="1">
                  <c:v>12.562814070351758</c:v>
                </c:pt>
                <c:pt idx="2">
                  <c:v>9.7087378640776691</c:v>
                </c:pt>
              </c:numCache>
            </c:numRef>
          </c:val>
          <c:extLst>
            <c:ext xmlns:c16="http://schemas.microsoft.com/office/drawing/2014/chart" uri="{C3380CC4-5D6E-409C-BE32-E72D297353CC}">
              <c16:uniqueId val="{00000003-99DD-4FE8-A8CF-75CBCDF7C524}"/>
            </c:ext>
          </c:extLst>
        </c:ser>
        <c:ser>
          <c:idx val="3"/>
          <c:order val="3"/>
          <c:tx>
            <c:strRef>
              <c:f>'17【Q19】'!$I$28</c:f>
              <c:strCache>
                <c:ptCount val="1"/>
                <c:pt idx="0">
                  <c:v>プラスに働かなかった</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'17【Q19】'!$I$30:$I$32</c:f>
              <c:numCache>
                <c:formatCode>0.0_ </c:formatCode>
                <c:ptCount val="3"/>
                <c:pt idx="0">
                  <c:v>3.3932135728542914</c:v>
                </c:pt>
                <c:pt idx="1">
                  <c:v>3.2663316582914574</c:v>
                </c:pt>
                <c:pt idx="2">
                  <c:v>3.8834951456310676</c:v>
                </c:pt>
              </c:numCache>
            </c:numRef>
          </c:val>
          <c:extLst>
            <c:ext xmlns:c16="http://schemas.microsoft.com/office/drawing/2014/chart" uri="{C3380CC4-5D6E-409C-BE32-E72D297353CC}">
              <c16:uniqueId val="{00000004-99DD-4FE8-A8CF-75CBCDF7C524}"/>
            </c:ext>
          </c:extLst>
        </c:ser>
        <c:dLbls>
          <c:showLegendKey val="0"/>
          <c:showVal val="0"/>
          <c:showCatName val="0"/>
          <c:showSerName val="0"/>
          <c:showPercent val="0"/>
          <c:showBubbleSize val="0"/>
        </c:dLbls>
        <c:gapWidth val="30"/>
        <c:overlap val="100"/>
        <c:axId val="722038720"/>
        <c:axId val="722039136"/>
      </c:barChart>
      <c:catAx>
        <c:axId val="722038720"/>
        <c:scaling>
          <c:orientation val="maxMin"/>
        </c:scaling>
        <c:delete val="1"/>
        <c:axPos val="l"/>
        <c:majorTickMark val="out"/>
        <c:minorTickMark val="none"/>
        <c:tickLblPos val="nextTo"/>
        <c:crossAx val="722039136"/>
        <c:crosses val="autoZero"/>
        <c:auto val="1"/>
        <c:lblAlgn val="ctr"/>
        <c:lblOffset val="100"/>
        <c:tickLblSkip val="3"/>
        <c:tickMarkSkip val="1"/>
        <c:noMultiLvlLbl val="0"/>
      </c:catAx>
      <c:valAx>
        <c:axId val="722039136"/>
        <c:scaling>
          <c:orientation val="minMax"/>
          <c:min val="0"/>
        </c:scaling>
        <c:delete val="1"/>
        <c:axPos val="t"/>
        <c:numFmt formatCode="0%" sourceLinked="1"/>
        <c:majorTickMark val="out"/>
        <c:minorTickMark val="none"/>
        <c:tickLblPos val="nextTo"/>
        <c:crossAx val="722038720"/>
        <c:crossesAt val="1"/>
        <c:crossBetween val="between"/>
      </c:valAx>
      <c:spPr>
        <a:noFill/>
        <a:ln w="25400">
          <a:noFill/>
        </a:ln>
      </c:spPr>
    </c:plotArea>
    <c:legend>
      <c:legendPos val="t"/>
      <c:layout>
        <c:manualLayout>
          <c:xMode val="edge"/>
          <c:yMode val="edge"/>
          <c:x val="9.8900535049052204E-2"/>
          <c:y val="0.41884983876679899"/>
          <c:w val="0.75897754041257381"/>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772703703703704"/>
          <c:y val="0.17310560444650303"/>
          <c:w val="0.79279999999999995"/>
          <c:h val="0.33391322714271587"/>
        </c:manualLayout>
      </c:layout>
      <c:barChart>
        <c:barDir val="bar"/>
        <c:grouping val="percentStacked"/>
        <c:varyColors val="0"/>
        <c:ser>
          <c:idx val="0"/>
          <c:order val="0"/>
          <c:tx>
            <c:strRef>
              <c:f>'17【Q19】'!$D$34</c:f>
              <c:strCache>
                <c:ptCount val="1"/>
                <c:pt idx="0">
                  <c:v>プラスに働いた</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'17【Q19】'!$C$35:$C$36</c:f>
              <c:strCache>
                <c:ptCount val="2"/>
                <c:pt idx="0">
                  <c:v>男性管理職(n=398)</c:v>
                </c:pt>
                <c:pt idx="1">
                  <c:v>女性管理職(n=103)</c:v>
                </c:pt>
              </c:strCache>
            </c:strRef>
          </c:cat>
          <c:val>
            <c:numRef>
              <c:f>'17【Q19】'!$D$35:$D$36</c:f>
              <c:numCache>
                <c:formatCode>0.0_ </c:formatCode>
                <c:ptCount val="2"/>
                <c:pt idx="0">
                  <c:v>48.994974874371863</c:v>
                </c:pt>
                <c:pt idx="1">
                  <c:v>41.747572815533978</c:v>
                </c:pt>
              </c:numCache>
            </c:numRef>
          </c:val>
          <c:extLst>
            <c:ext xmlns:c16="http://schemas.microsoft.com/office/drawing/2014/chart" uri="{C3380CC4-5D6E-409C-BE32-E72D297353CC}">
              <c16:uniqueId val="{00000000-48FA-4DBF-8637-65FF18A9487D}"/>
            </c:ext>
          </c:extLst>
        </c:ser>
        <c:ser>
          <c:idx val="1"/>
          <c:order val="1"/>
          <c:tx>
            <c:strRef>
              <c:f>'17【Q19】'!$E$34</c:f>
              <c:strCache>
                <c:ptCount val="1"/>
                <c:pt idx="0">
                  <c:v>ややプラスに働いた</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'17【Q19】'!$C$35:$C$36</c:f>
              <c:strCache>
                <c:ptCount val="2"/>
                <c:pt idx="0">
                  <c:v>男性管理職(n=398)</c:v>
                </c:pt>
                <c:pt idx="1">
                  <c:v>女性管理職(n=103)</c:v>
                </c:pt>
              </c:strCache>
            </c:strRef>
          </c:cat>
          <c:val>
            <c:numRef>
              <c:f>'17【Q19】'!$E$35:$E$36</c:f>
              <c:numCache>
                <c:formatCode>0.0_ </c:formatCode>
                <c:ptCount val="2"/>
                <c:pt idx="0">
                  <c:v>35.175879396984925</c:v>
                </c:pt>
                <c:pt idx="1">
                  <c:v>44.660194174757287</c:v>
                </c:pt>
              </c:numCache>
            </c:numRef>
          </c:val>
          <c:extLst>
            <c:ext xmlns:c16="http://schemas.microsoft.com/office/drawing/2014/chart" uri="{C3380CC4-5D6E-409C-BE32-E72D297353CC}">
              <c16:uniqueId val="{00000001-48FA-4DBF-8637-65FF18A9487D}"/>
            </c:ext>
          </c:extLst>
        </c:ser>
        <c:ser>
          <c:idx val="2"/>
          <c:order val="2"/>
          <c:tx>
            <c:strRef>
              <c:f>'17【Q19】'!$F$34</c:f>
              <c:strCache>
                <c:ptCount val="1"/>
                <c:pt idx="0">
                  <c:v>あまりプラスに働かなかった</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'17【Q19】'!$C$35:$C$36</c:f>
              <c:strCache>
                <c:ptCount val="2"/>
                <c:pt idx="0">
                  <c:v>男性管理職(n=398)</c:v>
                </c:pt>
                <c:pt idx="1">
                  <c:v>女性管理職(n=103)</c:v>
                </c:pt>
              </c:strCache>
            </c:strRef>
          </c:cat>
          <c:val>
            <c:numRef>
              <c:f>'17【Q19】'!$F$35:$F$36</c:f>
              <c:numCache>
                <c:formatCode>0.0_ </c:formatCode>
                <c:ptCount val="2"/>
                <c:pt idx="0">
                  <c:v>12.562814070351758</c:v>
                </c:pt>
                <c:pt idx="1">
                  <c:v>9.7087378640776691</c:v>
                </c:pt>
              </c:numCache>
            </c:numRef>
          </c:val>
          <c:extLst>
            <c:ext xmlns:c16="http://schemas.microsoft.com/office/drawing/2014/chart" uri="{C3380CC4-5D6E-409C-BE32-E72D297353CC}">
              <c16:uniqueId val="{00000002-48FA-4DBF-8637-65FF18A9487D}"/>
            </c:ext>
          </c:extLst>
        </c:ser>
        <c:ser>
          <c:idx val="3"/>
          <c:order val="3"/>
          <c:tx>
            <c:strRef>
              <c:f>'17【Q19】'!$G$34</c:f>
              <c:strCache>
                <c:ptCount val="1"/>
                <c:pt idx="0">
                  <c:v>プラスに働かなかった</c:v>
                </c:pt>
              </c:strCache>
            </c:strRef>
          </c:tx>
          <c:spPr>
            <a:pattFill prst="pct10">
              <a:fgClr>
                <a:srgbClr val="5B9BD5"/>
              </a:fgClr>
              <a:bgClr>
                <a:sysClr val="window" lastClr="FFFFFF"/>
              </a:bgClr>
            </a:pattFill>
            <a:ln>
              <a:solidFill>
                <a:srgbClr val="4F81BD"/>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'17【Q19】'!$C$35:$C$36</c:f>
              <c:strCache>
                <c:ptCount val="2"/>
                <c:pt idx="0">
                  <c:v>男性管理職(n=398)</c:v>
                </c:pt>
                <c:pt idx="1">
                  <c:v>女性管理職(n=103)</c:v>
                </c:pt>
              </c:strCache>
            </c:strRef>
          </c:cat>
          <c:val>
            <c:numRef>
              <c:f>'17【Q19】'!$G$35:$G$36</c:f>
              <c:numCache>
                <c:formatCode>0.0_ </c:formatCode>
                <c:ptCount val="2"/>
                <c:pt idx="0">
                  <c:v>3.2663316582914574</c:v>
                </c:pt>
                <c:pt idx="1">
                  <c:v>3.8834951456310676</c:v>
                </c:pt>
              </c:numCache>
            </c:numRef>
          </c:val>
          <c:extLst>
            <c:ext xmlns:c16="http://schemas.microsoft.com/office/drawing/2014/chart" uri="{C3380CC4-5D6E-409C-BE32-E72D297353CC}">
              <c16:uniqueId val="{00000003-48FA-4DBF-8637-65FF18A9487D}"/>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3.95899231948785E-3"/>
          <c:y val="0.54271256344840368"/>
          <c:w val="0.96859682442476247"/>
          <c:h val="6.71054911773805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0245740689213901E-2"/>
          <c:y val="5.1340739941753859E-2"/>
          <c:w val="0.9433249595234986"/>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'18【Q20】'!$F$30:$I$30</c:f>
              <c:numCache>
                <c:formatCode>0.0_ </c:formatCode>
                <c:ptCount val="4"/>
                <c:pt idx="0">
                  <c:v>76.642335766423358</c:v>
                </c:pt>
                <c:pt idx="1">
                  <c:v>29.37956204379562</c:v>
                </c:pt>
                <c:pt idx="2">
                  <c:v>10.036496350364963</c:v>
                </c:pt>
                <c:pt idx="3">
                  <c:v>15.328467153284672</c:v>
                </c:pt>
              </c:numCache>
            </c:numRef>
          </c:val>
          <c:extLst>
            <c:ext xmlns:c16="http://schemas.microsoft.com/office/drawing/2014/chart" uri="{C3380CC4-5D6E-409C-BE32-E72D297353CC}">
              <c16:uniqueId val="{00000005-1A38-418E-890D-BA123411A9C4}"/>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2485368197112833E-2"/>
          <c:y val="5.1340739941753859E-2"/>
          <c:w val="0.9766030426285206"/>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'19【Q21】'!$F$30:$P$30</c:f>
              <c:numCache>
                <c:formatCode>0.0_ </c:formatCode>
                <c:ptCount val="11"/>
                <c:pt idx="0">
                  <c:v>50.547445255474457</c:v>
                </c:pt>
                <c:pt idx="1">
                  <c:v>11.861313868613138</c:v>
                </c:pt>
                <c:pt idx="2">
                  <c:v>7.4817518248175192</c:v>
                </c:pt>
                <c:pt idx="3">
                  <c:v>19.34306569343066</c:v>
                </c:pt>
                <c:pt idx="4">
                  <c:v>20.437956204379564</c:v>
                </c:pt>
                <c:pt idx="5">
                  <c:v>9.3065693430656928</c:v>
                </c:pt>
                <c:pt idx="6">
                  <c:v>32.299270072992705</c:v>
                </c:pt>
                <c:pt idx="7">
                  <c:v>2.9197080291970803</c:v>
                </c:pt>
                <c:pt idx="8">
                  <c:v>16.970802919708028</c:v>
                </c:pt>
                <c:pt idx="9">
                  <c:v>0.72992700729927007</c:v>
                </c:pt>
                <c:pt idx="10">
                  <c:v>23.540145985401459</c:v>
                </c:pt>
              </c:numCache>
            </c:numRef>
          </c:val>
          <c:extLst>
            <c:ext xmlns:c16="http://schemas.microsoft.com/office/drawing/2014/chart" uri="{C3380CC4-5D6E-409C-BE32-E72D297353CC}">
              <c16:uniqueId val="{00000005-72E4-4B31-9D15-372C8C627D18}"/>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2485368197112833E-2"/>
          <c:y val="5.1340739941753859E-2"/>
          <c:w val="0.9766030426285206"/>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'20【Q22】'!$F$30:$P$30</c:f>
              <c:numCache>
                <c:formatCode>0.0_ </c:formatCode>
                <c:ptCount val="11"/>
                <c:pt idx="0">
                  <c:v>25.059665871121716</c:v>
                </c:pt>
                <c:pt idx="1">
                  <c:v>12.17183770883055</c:v>
                </c:pt>
                <c:pt idx="2">
                  <c:v>3.1026252983293556</c:v>
                </c:pt>
                <c:pt idx="3">
                  <c:v>11.217183770883054</c:v>
                </c:pt>
                <c:pt idx="4">
                  <c:v>11.933174224343675</c:v>
                </c:pt>
                <c:pt idx="5">
                  <c:v>4.0572792362768499</c:v>
                </c:pt>
                <c:pt idx="6">
                  <c:v>28.162291169451077</c:v>
                </c:pt>
                <c:pt idx="7">
                  <c:v>1.1933174224343674</c:v>
                </c:pt>
                <c:pt idx="8">
                  <c:v>12.410501193317423</c:v>
                </c:pt>
                <c:pt idx="9">
                  <c:v>0.47732696897374705</c:v>
                </c:pt>
                <c:pt idx="10">
                  <c:v>20.286396181384248</c:v>
                </c:pt>
              </c:numCache>
            </c:numRef>
          </c:val>
          <c:extLst>
            <c:ext xmlns:c16="http://schemas.microsoft.com/office/drawing/2014/chart" uri="{C3380CC4-5D6E-409C-BE32-E72D297353CC}">
              <c16:uniqueId val="{00000005-07E2-4091-9222-AEB5CEF0F54F}"/>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2485368197112833E-2"/>
          <c:y val="5.1340739941753859E-2"/>
          <c:w val="0.9766030426285206"/>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'28【Q22】加工 '!#REF!</c:f>
              <c:numCache>
                <c:formatCode>General</c:formatCode>
                <c:ptCount val="1"/>
                <c:pt idx="0">
                  <c:v>1</c:v>
                </c:pt>
              </c:numCache>
            </c:numRef>
          </c:val>
          <c:extLst>
            <c:ext xmlns:c16="http://schemas.microsoft.com/office/drawing/2014/chart" uri="{C3380CC4-5D6E-409C-BE32-E72D297353CC}">
              <c16:uniqueId val="{00000000-53CD-4282-A006-9489A7E4488E}"/>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628620102214651E-2"/>
          <c:y val="5.1340739941753859E-2"/>
          <c:w val="0.97446064557092205"/>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'21【Q23S1】'!$F$30:$O$30</c:f>
              <c:numCache>
                <c:formatCode>0.0_ </c:formatCode>
                <c:ptCount val="10"/>
                <c:pt idx="0">
                  <c:v>37.043795620437962</c:v>
                </c:pt>
                <c:pt idx="1">
                  <c:v>17.518248175182482</c:v>
                </c:pt>
                <c:pt idx="2">
                  <c:v>6.2043795620437958</c:v>
                </c:pt>
                <c:pt idx="3">
                  <c:v>21.350364963503647</c:v>
                </c:pt>
                <c:pt idx="4">
                  <c:v>49.817518248175183</c:v>
                </c:pt>
                <c:pt idx="5">
                  <c:v>25</c:v>
                </c:pt>
                <c:pt idx="6">
                  <c:v>30.10948905109489</c:v>
                </c:pt>
                <c:pt idx="7">
                  <c:v>16.240875912408757</c:v>
                </c:pt>
                <c:pt idx="8">
                  <c:v>4.562043795620438</c:v>
                </c:pt>
                <c:pt idx="9">
                  <c:v>0.18248175182481752</c:v>
                </c:pt>
              </c:numCache>
            </c:numRef>
          </c:val>
          <c:extLst>
            <c:ext xmlns:c16="http://schemas.microsoft.com/office/drawing/2014/chart" uri="{C3380CC4-5D6E-409C-BE32-E72D297353CC}">
              <c16:uniqueId val="{00000005-9D4C-441A-B916-F2993A23846F}"/>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628620102214651E-2"/>
          <c:y val="5.1340739941753859E-2"/>
          <c:w val="0.97446064557092205"/>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'22【Q23S2】'!$F$30:$O$30</c:f>
              <c:numCache>
                <c:formatCode>0.0_ </c:formatCode>
                <c:ptCount val="10"/>
                <c:pt idx="0">
                  <c:v>35.583941605839414</c:v>
                </c:pt>
                <c:pt idx="1">
                  <c:v>34.306569343065696</c:v>
                </c:pt>
                <c:pt idx="2">
                  <c:v>34.67153284671533</c:v>
                </c:pt>
                <c:pt idx="3">
                  <c:v>29.37956204379562</c:v>
                </c:pt>
                <c:pt idx="4">
                  <c:v>33.941605839416056</c:v>
                </c:pt>
                <c:pt idx="5">
                  <c:v>19.89051094890511</c:v>
                </c:pt>
                <c:pt idx="6">
                  <c:v>22.810218978102188</c:v>
                </c:pt>
                <c:pt idx="7">
                  <c:v>13.321167883211679</c:v>
                </c:pt>
                <c:pt idx="8">
                  <c:v>4.562043795620438</c:v>
                </c:pt>
                <c:pt idx="9">
                  <c:v>0</c:v>
                </c:pt>
              </c:numCache>
            </c:numRef>
          </c:val>
          <c:extLst>
            <c:ext xmlns:c16="http://schemas.microsoft.com/office/drawing/2014/chart" uri="{C3380CC4-5D6E-409C-BE32-E72D297353CC}">
              <c16:uniqueId val="{00000005-D524-4195-8CF0-8AAD0270EBDC}"/>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628620102214651E-2"/>
          <c:y val="5.1340739941753859E-2"/>
          <c:w val="0.97446064557092205"/>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'23【Q23S3】'!$F$30:$O$30</c:f>
              <c:numCache>
                <c:formatCode>0.0_ </c:formatCode>
                <c:ptCount val="10"/>
                <c:pt idx="0">
                  <c:v>36.678832116788321</c:v>
                </c:pt>
                <c:pt idx="1">
                  <c:v>33.759124087591239</c:v>
                </c:pt>
                <c:pt idx="2">
                  <c:v>34.854014598540147</c:v>
                </c:pt>
                <c:pt idx="3">
                  <c:v>26.642335766423358</c:v>
                </c:pt>
                <c:pt idx="4">
                  <c:v>35.21897810218978</c:v>
                </c:pt>
                <c:pt idx="5">
                  <c:v>16.788321167883211</c:v>
                </c:pt>
                <c:pt idx="6">
                  <c:v>20.62043795620438</c:v>
                </c:pt>
                <c:pt idx="7">
                  <c:v>19.160583941605839</c:v>
                </c:pt>
                <c:pt idx="8">
                  <c:v>8.3941605839416056</c:v>
                </c:pt>
                <c:pt idx="9">
                  <c:v>0.18248175182481752</c:v>
                </c:pt>
              </c:numCache>
            </c:numRef>
          </c:val>
          <c:extLst>
            <c:ext xmlns:c16="http://schemas.microsoft.com/office/drawing/2014/chart" uri="{C3380CC4-5D6E-409C-BE32-E72D297353CC}">
              <c16:uniqueId val="{00000005-406A-4263-A9CA-DEDDBAEAA263}"/>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628620102214651E-2"/>
          <c:y val="5.1340739941753859E-2"/>
          <c:w val="0.97446064557092205"/>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'24【Q23S4】'!$F$30:$O$30</c:f>
              <c:numCache>
                <c:formatCode>0.0_ </c:formatCode>
                <c:ptCount val="10"/>
                <c:pt idx="0">
                  <c:v>40.145985401459853</c:v>
                </c:pt>
                <c:pt idx="1">
                  <c:v>11.861313868613138</c:v>
                </c:pt>
                <c:pt idx="2">
                  <c:v>31.751824817518248</c:v>
                </c:pt>
                <c:pt idx="3">
                  <c:v>16.058394160583941</c:v>
                </c:pt>
                <c:pt idx="4">
                  <c:v>32.664233576642339</c:v>
                </c:pt>
                <c:pt idx="5">
                  <c:v>17.335766423357665</c:v>
                </c:pt>
                <c:pt idx="6">
                  <c:v>19.89051094890511</c:v>
                </c:pt>
                <c:pt idx="7">
                  <c:v>31.204379562043794</c:v>
                </c:pt>
                <c:pt idx="8">
                  <c:v>20.985401459854014</c:v>
                </c:pt>
                <c:pt idx="9">
                  <c:v>1.2773722627737227</c:v>
                </c:pt>
              </c:numCache>
            </c:numRef>
          </c:val>
          <c:extLst>
            <c:ext xmlns:c16="http://schemas.microsoft.com/office/drawing/2014/chart" uri="{C3380CC4-5D6E-409C-BE32-E72D297353CC}">
              <c16:uniqueId val="{00000005-8826-4EC9-810E-DF4EB69B90BF}"/>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8192771084337352E-2"/>
          <c:y val="5.1368424837306297E-2"/>
          <c:w val="0.8558062169939602"/>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'8【Q10】'!$F$30:$G$30</c:f>
              <c:numCache>
                <c:formatCode>0.0_ </c:formatCode>
                <c:ptCount val="2"/>
                <c:pt idx="0">
                  <c:v>85.03649635036497</c:v>
                </c:pt>
                <c:pt idx="1">
                  <c:v>14.963503649635038</c:v>
                </c:pt>
              </c:numCache>
            </c:numRef>
          </c:val>
          <c:extLst>
            <c:ext xmlns:c16="http://schemas.microsoft.com/office/drawing/2014/chart" uri="{C3380CC4-5D6E-409C-BE32-E72D297353CC}">
              <c16:uniqueId val="{00000005-35B8-4D65-8037-6F5C1013CC54}"/>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628620102214651E-2"/>
          <c:y val="5.1340739941753859E-2"/>
          <c:w val="0.97446064557092205"/>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'25【Q23S5】'!$F$30:$O$30</c:f>
              <c:numCache>
                <c:formatCode>0.0_ </c:formatCode>
                <c:ptCount val="10"/>
                <c:pt idx="0">
                  <c:v>37.773722627737229</c:v>
                </c:pt>
                <c:pt idx="1">
                  <c:v>1.2773722627737227</c:v>
                </c:pt>
                <c:pt idx="2">
                  <c:v>20.072992700729927</c:v>
                </c:pt>
                <c:pt idx="3">
                  <c:v>4.7445255474452548</c:v>
                </c:pt>
                <c:pt idx="4">
                  <c:v>18.613138686131386</c:v>
                </c:pt>
                <c:pt idx="5">
                  <c:v>14.78102189781022</c:v>
                </c:pt>
                <c:pt idx="6">
                  <c:v>15.51094890510949</c:v>
                </c:pt>
                <c:pt idx="7">
                  <c:v>37.591240875912405</c:v>
                </c:pt>
                <c:pt idx="8">
                  <c:v>41.970802919708028</c:v>
                </c:pt>
                <c:pt idx="9">
                  <c:v>3.832116788321168</c:v>
                </c:pt>
              </c:numCache>
            </c:numRef>
          </c:val>
          <c:extLst>
            <c:ext xmlns:c16="http://schemas.microsoft.com/office/drawing/2014/chart" uri="{C3380CC4-5D6E-409C-BE32-E72D297353CC}">
              <c16:uniqueId val="{00000005-9A0B-4C58-B9F5-5FBBDC4DE4FF}"/>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'26【Q24】'!$F$30:$I$30</c:f>
              <c:numCache>
                <c:formatCode>0.0_ </c:formatCode>
                <c:ptCount val="4"/>
                <c:pt idx="0">
                  <c:v>8.5766423357664241</c:v>
                </c:pt>
                <c:pt idx="1">
                  <c:v>35.401459854014597</c:v>
                </c:pt>
                <c:pt idx="2">
                  <c:v>44.160583941605843</c:v>
                </c:pt>
                <c:pt idx="3">
                  <c:v>11.861313868613138</c:v>
                </c:pt>
              </c:numCache>
            </c:numRef>
          </c:val>
          <c:extLst>
            <c:ext xmlns:c16="http://schemas.microsoft.com/office/drawing/2014/chart" uri="{C3380CC4-5D6E-409C-BE32-E72D297353CC}">
              <c16:uniqueId val="{00000005-34B0-4D0F-B8A7-DC42357A9972}"/>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'26【Q24】'!$F$28</c:f>
              <c:strCache>
                <c:ptCount val="1"/>
                <c:pt idx="0">
                  <c:v>そう思う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'26【Q24】'!$F$30:$F$32</c:f>
              <c:numCache>
                <c:formatCode>0.0_ </c:formatCode>
                <c:ptCount val="3"/>
                <c:pt idx="0">
                  <c:v>8.5766423357664241</c:v>
                </c:pt>
                <c:pt idx="1">
                  <c:v>7.9439252336448591</c:v>
                </c:pt>
                <c:pt idx="2">
                  <c:v>10.833333333333334</c:v>
                </c:pt>
              </c:numCache>
            </c:numRef>
          </c:val>
          <c:extLst>
            <c:ext xmlns:c16="http://schemas.microsoft.com/office/drawing/2014/chart" uri="{C3380CC4-5D6E-409C-BE32-E72D297353CC}">
              <c16:uniqueId val="{00000001-61A4-4A07-94DA-54FB66EF47A9}"/>
            </c:ext>
          </c:extLst>
        </c:ser>
        <c:ser>
          <c:idx val="1"/>
          <c:order val="1"/>
          <c:tx>
            <c:strRef>
              <c:f>'26【Q24】'!$G$28</c:f>
              <c:strCache>
                <c:ptCount val="1"/>
                <c:pt idx="0">
                  <c:v>ややそう思う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'26【Q24】'!$G$30:$G$32</c:f>
              <c:numCache>
                <c:formatCode>0.0_ </c:formatCode>
                <c:ptCount val="3"/>
                <c:pt idx="0">
                  <c:v>35.401459854014597</c:v>
                </c:pt>
                <c:pt idx="1">
                  <c:v>33.644859813084111</c:v>
                </c:pt>
                <c:pt idx="2">
                  <c:v>41.666666666666671</c:v>
                </c:pt>
              </c:numCache>
            </c:numRef>
          </c:val>
          <c:extLst>
            <c:ext xmlns:c16="http://schemas.microsoft.com/office/drawing/2014/chart" uri="{C3380CC4-5D6E-409C-BE32-E72D297353CC}">
              <c16:uniqueId val="{00000002-61A4-4A07-94DA-54FB66EF47A9}"/>
            </c:ext>
          </c:extLst>
        </c:ser>
        <c:ser>
          <c:idx val="2"/>
          <c:order val="2"/>
          <c:tx>
            <c:strRef>
              <c:f>'26【Q24】'!$H$28</c:f>
              <c:strCache>
                <c:ptCount val="1"/>
                <c:pt idx="0">
                  <c:v>あまりそう思わない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'26【Q24】'!$H$30:$H$32</c:f>
              <c:numCache>
                <c:formatCode>0.0_ </c:formatCode>
                <c:ptCount val="3"/>
                <c:pt idx="0">
                  <c:v>44.160583941605843</c:v>
                </c:pt>
                <c:pt idx="1">
                  <c:v>46.962616822429908</c:v>
                </c:pt>
                <c:pt idx="2">
                  <c:v>34.166666666666664</c:v>
                </c:pt>
              </c:numCache>
            </c:numRef>
          </c:val>
          <c:extLst>
            <c:ext xmlns:c16="http://schemas.microsoft.com/office/drawing/2014/chart" uri="{C3380CC4-5D6E-409C-BE32-E72D297353CC}">
              <c16:uniqueId val="{00000003-61A4-4A07-94DA-54FB66EF47A9}"/>
            </c:ext>
          </c:extLst>
        </c:ser>
        <c:ser>
          <c:idx val="3"/>
          <c:order val="3"/>
          <c:tx>
            <c:strRef>
              <c:f>'26【Q24】'!$I$28</c:f>
              <c:strCache>
                <c:ptCount val="1"/>
                <c:pt idx="0">
                  <c:v>そう思わない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'26【Q24】'!$I$30:$I$32</c:f>
              <c:numCache>
                <c:formatCode>0.0_ </c:formatCode>
                <c:ptCount val="3"/>
                <c:pt idx="0">
                  <c:v>11.861313868613138</c:v>
                </c:pt>
                <c:pt idx="1">
                  <c:v>11.448598130841122</c:v>
                </c:pt>
                <c:pt idx="2">
                  <c:v>13.333333333333334</c:v>
                </c:pt>
              </c:numCache>
            </c:numRef>
          </c:val>
          <c:extLst>
            <c:ext xmlns:c16="http://schemas.microsoft.com/office/drawing/2014/chart" uri="{C3380CC4-5D6E-409C-BE32-E72D297353CC}">
              <c16:uniqueId val="{00000004-61A4-4A07-94DA-54FB66EF47A9}"/>
            </c:ext>
          </c:extLst>
        </c:ser>
        <c:dLbls>
          <c:showLegendKey val="0"/>
          <c:showVal val="0"/>
          <c:showCatName val="0"/>
          <c:showSerName val="0"/>
          <c:showPercent val="0"/>
          <c:showBubbleSize val="0"/>
        </c:dLbls>
        <c:gapWidth val="30"/>
        <c:overlap val="100"/>
        <c:axId val="722041216"/>
        <c:axId val="722041632"/>
      </c:barChart>
      <c:catAx>
        <c:axId val="722041216"/>
        <c:scaling>
          <c:orientation val="maxMin"/>
        </c:scaling>
        <c:delete val="1"/>
        <c:axPos val="l"/>
        <c:majorTickMark val="out"/>
        <c:minorTickMark val="none"/>
        <c:tickLblPos val="nextTo"/>
        <c:crossAx val="722041632"/>
        <c:crosses val="autoZero"/>
        <c:auto val="1"/>
        <c:lblAlgn val="ctr"/>
        <c:lblOffset val="100"/>
        <c:tickLblSkip val="3"/>
        <c:tickMarkSkip val="1"/>
        <c:noMultiLvlLbl val="0"/>
      </c:catAx>
      <c:valAx>
        <c:axId val="722041632"/>
        <c:scaling>
          <c:orientation val="minMax"/>
          <c:min val="0"/>
        </c:scaling>
        <c:delete val="1"/>
        <c:axPos val="t"/>
        <c:numFmt formatCode="0%" sourceLinked="1"/>
        <c:majorTickMark val="out"/>
        <c:minorTickMark val="none"/>
        <c:tickLblPos val="nextTo"/>
        <c:crossAx val="722041216"/>
        <c:crossesAt val="1"/>
        <c:crossBetween val="between"/>
      </c:valAx>
      <c:spPr>
        <a:noFill/>
        <a:ln w="25400">
          <a:noFill/>
        </a:ln>
      </c:spPr>
    </c:plotArea>
    <c:legend>
      <c:legendPos val="t"/>
      <c:layout>
        <c:manualLayout>
          <c:xMode val="edge"/>
          <c:yMode val="edge"/>
          <c:x val="2.8389386700634758E-2"/>
          <c:y val="0.48894933469669255"/>
          <c:w val="0.89999983710940878"/>
          <c:h val="7.644031442471301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68351851851853"/>
          <c:y val="0.173105604446503"/>
          <c:w val="0.73998314814814825"/>
          <c:h val="0.58503396634244242"/>
        </c:manualLayout>
      </c:layout>
      <c:barChart>
        <c:barDir val="bar"/>
        <c:grouping val="percentStacked"/>
        <c:varyColors val="0"/>
        <c:ser>
          <c:idx val="0"/>
          <c:order val="0"/>
          <c:tx>
            <c:strRef>
              <c:f>'26【Q24】'!$D$34:$D$35</c:f>
              <c:strCache>
                <c:ptCount val="2"/>
                <c:pt idx="1">
                  <c:v>そう思う</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'26【Q24】'!$C$36:$C$37</c:f>
              <c:strCache>
                <c:ptCount val="2"/>
                <c:pt idx="0">
                  <c:v>男性管理職(n=428)</c:v>
                </c:pt>
                <c:pt idx="1">
                  <c:v>女性管理職(n=120)</c:v>
                </c:pt>
              </c:strCache>
            </c:strRef>
          </c:cat>
          <c:val>
            <c:numRef>
              <c:f>'26【Q24】'!$D$36:$D$37</c:f>
              <c:numCache>
                <c:formatCode>0.0_ </c:formatCode>
                <c:ptCount val="2"/>
                <c:pt idx="0">
                  <c:v>7.9439252336448591</c:v>
                </c:pt>
                <c:pt idx="1">
                  <c:v>10.833333333333334</c:v>
                </c:pt>
              </c:numCache>
            </c:numRef>
          </c:val>
          <c:extLst>
            <c:ext xmlns:c16="http://schemas.microsoft.com/office/drawing/2014/chart" uri="{C3380CC4-5D6E-409C-BE32-E72D297353CC}">
              <c16:uniqueId val="{00000000-95B6-4797-8188-E722E1BD9F8B}"/>
            </c:ext>
          </c:extLst>
        </c:ser>
        <c:ser>
          <c:idx val="1"/>
          <c:order val="1"/>
          <c:tx>
            <c:strRef>
              <c:f>'26【Q24】'!$E$34:$E$35</c:f>
              <c:strCache>
                <c:ptCount val="2"/>
                <c:pt idx="1">
                  <c:v>ややそう思う</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'26【Q24】'!$C$36:$C$37</c:f>
              <c:strCache>
                <c:ptCount val="2"/>
                <c:pt idx="0">
                  <c:v>男性管理職(n=428)</c:v>
                </c:pt>
                <c:pt idx="1">
                  <c:v>女性管理職(n=120)</c:v>
                </c:pt>
              </c:strCache>
            </c:strRef>
          </c:cat>
          <c:val>
            <c:numRef>
              <c:f>'26【Q24】'!$E$36:$E$37</c:f>
              <c:numCache>
                <c:formatCode>0.0_ </c:formatCode>
                <c:ptCount val="2"/>
                <c:pt idx="0">
                  <c:v>33.644859813084111</c:v>
                </c:pt>
                <c:pt idx="1">
                  <c:v>41.666666666666671</c:v>
                </c:pt>
              </c:numCache>
            </c:numRef>
          </c:val>
          <c:extLst>
            <c:ext xmlns:c16="http://schemas.microsoft.com/office/drawing/2014/chart" uri="{C3380CC4-5D6E-409C-BE32-E72D297353CC}">
              <c16:uniqueId val="{00000001-95B6-4797-8188-E722E1BD9F8B}"/>
            </c:ext>
          </c:extLst>
        </c:ser>
        <c:ser>
          <c:idx val="2"/>
          <c:order val="2"/>
          <c:tx>
            <c:strRef>
              <c:f>'26【Q24】'!$F$34:$F$35</c:f>
              <c:strCache>
                <c:ptCount val="2"/>
                <c:pt idx="1">
                  <c:v>あまりそう思わない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'26【Q24】'!$C$36:$C$37</c:f>
              <c:strCache>
                <c:ptCount val="2"/>
                <c:pt idx="0">
                  <c:v>男性管理職(n=428)</c:v>
                </c:pt>
                <c:pt idx="1">
                  <c:v>女性管理職(n=120)</c:v>
                </c:pt>
              </c:strCache>
            </c:strRef>
          </c:cat>
          <c:val>
            <c:numRef>
              <c:f>'26【Q24】'!$F$36:$F$37</c:f>
              <c:numCache>
                <c:formatCode>0.0_ </c:formatCode>
                <c:ptCount val="2"/>
                <c:pt idx="0">
                  <c:v>46.962616822429908</c:v>
                </c:pt>
                <c:pt idx="1">
                  <c:v>34.166666666666664</c:v>
                </c:pt>
              </c:numCache>
            </c:numRef>
          </c:val>
          <c:extLst>
            <c:ext xmlns:c16="http://schemas.microsoft.com/office/drawing/2014/chart" uri="{C3380CC4-5D6E-409C-BE32-E72D297353CC}">
              <c16:uniqueId val="{00000002-95B6-4797-8188-E722E1BD9F8B}"/>
            </c:ext>
          </c:extLst>
        </c:ser>
        <c:ser>
          <c:idx val="3"/>
          <c:order val="3"/>
          <c:tx>
            <c:strRef>
              <c:f>'26【Q24】'!$G$34:$G$35</c:f>
              <c:strCache>
                <c:ptCount val="2"/>
                <c:pt idx="1">
                  <c:v>そう思わない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'26【Q24】'!$C$36:$C$37</c:f>
              <c:strCache>
                <c:ptCount val="2"/>
                <c:pt idx="0">
                  <c:v>男性管理職(n=428)</c:v>
                </c:pt>
                <c:pt idx="1">
                  <c:v>女性管理職(n=120)</c:v>
                </c:pt>
              </c:strCache>
            </c:strRef>
          </c:cat>
          <c:val>
            <c:numRef>
              <c:f>'26【Q24】'!$G$36:$G$37</c:f>
              <c:numCache>
                <c:formatCode>0.0_ </c:formatCode>
                <c:ptCount val="2"/>
                <c:pt idx="0">
                  <c:v>11.448598130841122</c:v>
                </c:pt>
                <c:pt idx="1">
                  <c:v>13.333333333333334</c:v>
                </c:pt>
              </c:numCache>
            </c:numRef>
          </c:val>
          <c:extLst>
            <c:ext xmlns:c16="http://schemas.microsoft.com/office/drawing/2014/chart" uri="{C3380CC4-5D6E-409C-BE32-E72D297353CC}">
              <c16:uniqueId val="{00000003-95B6-4797-8188-E722E1BD9F8B}"/>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0.21326018518518519"/>
          <c:y val="0.83185965724872613"/>
          <c:w val="0.78673981481481481"/>
          <c:h val="0.165318048479234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9525" cap="flat" cmpd="sng" algn="ctr">
      <a:noFill/>
      <a:round/>
    </a:ln>
    <a:effectLst/>
  </c:spPr>
  <c:txPr>
    <a:bodyPr/>
    <a:lstStyle/>
    <a:p>
      <a:pPr>
        <a:defRPr baseline="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'27【Q25】'!$F$30:$I$30</c:f>
              <c:numCache>
                <c:formatCode>0.0_ </c:formatCode>
                <c:ptCount val="4"/>
                <c:pt idx="0">
                  <c:v>19.89051094890511</c:v>
                </c:pt>
                <c:pt idx="1">
                  <c:v>46.167883211678834</c:v>
                </c:pt>
                <c:pt idx="2">
                  <c:v>26.642335766423358</c:v>
                </c:pt>
                <c:pt idx="3">
                  <c:v>7.2992700729926998</c:v>
                </c:pt>
              </c:numCache>
            </c:numRef>
          </c:val>
          <c:extLst>
            <c:ext xmlns:c16="http://schemas.microsoft.com/office/drawing/2014/chart" uri="{C3380CC4-5D6E-409C-BE32-E72D297353CC}">
              <c16:uniqueId val="{00000005-B4D1-40B8-A571-873873D36191}"/>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'27【Q25】'!$F$28</c:f>
              <c:strCache>
                <c:ptCount val="1"/>
                <c:pt idx="0">
                  <c:v>大いに思っていた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'27【Q25】'!$F$30:$F$32</c:f>
              <c:numCache>
                <c:formatCode>0.0_ </c:formatCode>
                <c:ptCount val="3"/>
                <c:pt idx="0">
                  <c:v>19.89051094890511</c:v>
                </c:pt>
                <c:pt idx="1">
                  <c:v>17.75700934579439</c:v>
                </c:pt>
                <c:pt idx="2">
                  <c:v>27.500000000000004</c:v>
                </c:pt>
              </c:numCache>
            </c:numRef>
          </c:val>
          <c:extLst>
            <c:ext xmlns:c16="http://schemas.microsoft.com/office/drawing/2014/chart" uri="{C3380CC4-5D6E-409C-BE32-E72D297353CC}">
              <c16:uniqueId val="{00000001-EF72-4AA2-8502-6015B5B97EBB}"/>
            </c:ext>
          </c:extLst>
        </c:ser>
        <c:ser>
          <c:idx val="1"/>
          <c:order val="1"/>
          <c:tx>
            <c:strRef>
              <c:f>'27【Q25】'!$G$28</c:f>
              <c:strCache>
                <c:ptCount val="1"/>
                <c:pt idx="0">
                  <c:v>やや思っていた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'27【Q25】'!$G$30:$G$32</c:f>
              <c:numCache>
                <c:formatCode>0.0_ </c:formatCode>
                <c:ptCount val="3"/>
                <c:pt idx="0">
                  <c:v>46.167883211678834</c:v>
                </c:pt>
                <c:pt idx="1">
                  <c:v>46.728971962616825</c:v>
                </c:pt>
                <c:pt idx="2">
                  <c:v>44.166666666666664</c:v>
                </c:pt>
              </c:numCache>
            </c:numRef>
          </c:val>
          <c:extLst>
            <c:ext xmlns:c16="http://schemas.microsoft.com/office/drawing/2014/chart" uri="{C3380CC4-5D6E-409C-BE32-E72D297353CC}">
              <c16:uniqueId val="{00000002-EF72-4AA2-8502-6015B5B97EBB}"/>
            </c:ext>
          </c:extLst>
        </c:ser>
        <c:ser>
          <c:idx val="2"/>
          <c:order val="2"/>
          <c:tx>
            <c:strRef>
              <c:f>'27【Q25】'!$H$28</c:f>
              <c:strCache>
                <c:ptCount val="1"/>
                <c:pt idx="0">
                  <c:v>あまり思っていなかった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'27【Q25】'!$H$30:$H$32</c:f>
              <c:numCache>
                <c:formatCode>0.0_ </c:formatCode>
                <c:ptCount val="3"/>
                <c:pt idx="0">
                  <c:v>26.642335766423358</c:v>
                </c:pt>
                <c:pt idx="1">
                  <c:v>28.271028037383179</c:v>
                </c:pt>
                <c:pt idx="2">
                  <c:v>20.833333333333336</c:v>
                </c:pt>
              </c:numCache>
            </c:numRef>
          </c:val>
          <c:extLst>
            <c:ext xmlns:c16="http://schemas.microsoft.com/office/drawing/2014/chart" uri="{C3380CC4-5D6E-409C-BE32-E72D297353CC}">
              <c16:uniqueId val="{00000003-EF72-4AA2-8502-6015B5B97EBB}"/>
            </c:ext>
          </c:extLst>
        </c:ser>
        <c:ser>
          <c:idx val="3"/>
          <c:order val="3"/>
          <c:tx>
            <c:strRef>
              <c:f>'27【Q25】'!$I$28</c:f>
              <c:strCache>
                <c:ptCount val="1"/>
                <c:pt idx="0">
                  <c:v>思っていなかった</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'27【Q25】'!$I$30:$I$32</c:f>
              <c:numCache>
                <c:formatCode>0.0_ </c:formatCode>
                <c:ptCount val="3"/>
                <c:pt idx="0">
                  <c:v>7.2992700729926998</c:v>
                </c:pt>
                <c:pt idx="1">
                  <c:v>7.2429906542056068</c:v>
                </c:pt>
                <c:pt idx="2">
                  <c:v>7.5</c:v>
                </c:pt>
              </c:numCache>
            </c:numRef>
          </c:val>
          <c:extLst>
            <c:ext xmlns:c16="http://schemas.microsoft.com/office/drawing/2014/chart" uri="{C3380CC4-5D6E-409C-BE32-E72D297353CC}">
              <c16:uniqueId val="{00000004-EF72-4AA2-8502-6015B5B97EBB}"/>
            </c:ext>
          </c:extLst>
        </c:ser>
        <c:dLbls>
          <c:showLegendKey val="0"/>
          <c:showVal val="0"/>
          <c:showCatName val="0"/>
          <c:showSerName val="0"/>
          <c:showPercent val="0"/>
          <c:showBubbleSize val="0"/>
        </c:dLbls>
        <c:gapWidth val="30"/>
        <c:overlap val="100"/>
        <c:axId val="722070336"/>
        <c:axId val="722053280"/>
      </c:barChart>
      <c:catAx>
        <c:axId val="722070336"/>
        <c:scaling>
          <c:orientation val="maxMin"/>
        </c:scaling>
        <c:delete val="1"/>
        <c:axPos val="l"/>
        <c:majorTickMark val="out"/>
        <c:minorTickMark val="none"/>
        <c:tickLblPos val="nextTo"/>
        <c:crossAx val="722053280"/>
        <c:crosses val="autoZero"/>
        <c:auto val="1"/>
        <c:lblAlgn val="ctr"/>
        <c:lblOffset val="100"/>
        <c:tickLblSkip val="3"/>
        <c:tickMarkSkip val="1"/>
        <c:noMultiLvlLbl val="0"/>
      </c:catAx>
      <c:valAx>
        <c:axId val="722053280"/>
        <c:scaling>
          <c:orientation val="minMax"/>
          <c:min val="0"/>
        </c:scaling>
        <c:delete val="1"/>
        <c:axPos val="t"/>
        <c:numFmt formatCode="0%" sourceLinked="1"/>
        <c:majorTickMark val="out"/>
        <c:minorTickMark val="none"/>
        <c:tickLblPos val="nextTo"/>
        <c:crossAx val="722070336"/>
        <c:crossesAt val="1"/>
        <c:crossBetween val="between"/>
      </c:valAx>
      <c:spPr>
        <a:noFill/>
        <a:ln w="25400">
          <a:noFill/>
        </a:ln>
      </c:spPr>
    </c:plotArea>
    <c:legend>
      <c:legendPos val="t"/>
      <c:layout>
        <c:manualLayout>
          <c:xMode val="edge"/>
          <c:yMode val="edge"/>
          <c:x val="0.15454884774686242"/>
          <c:y val="0.41884983876679899"/>
          <c:w val="0.64768091501695346"/>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879036877701578E-2"/>
          <c:y val="5.1340739941753859E-2"/>
          <c:w val="0.96478877233544813"/>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'28【Q26S1】'!$F$30:$L$30</c:f>
              <c:numCache>
                <c:formatCode>0.0_ </c:formatCode>
                <c:ptCount val="7"/>
                <c:pt idx="0">
                  <c:v>61.861313868613145</c:v>
                </c:pt>
                <c:pt idx="1">
                  <c:v>25.912408759124091</c:v>
                </c:pt>
                <c:pt idx="2">
                  <c:v>21.532846715328464</c:v>
                </c:pt>
                <c:pt idx="3">
                  <c:v>16.605839416058394</c:v>
                </c:pt>
                <c:pt idx="4">
                  <c:v>32.664233576642339</c:v>
                </c:pt>
                <c:pt idx="5">
                  <c:v>26.459854014598537</c:v>
                </c:pt>
                <c:pt idx="6">
                  <c:v>3.6496350364963499</c:v>
                </c:pt>
              </c:numCache>
            </c:numRef>
          </c:val>
          <c:extLst>
            <c:ext xmlns:c16="http://schemas.microsoft.com/office/drawing/2014/chart" uri="{C3380CC4-5D6E-409C-BE32-E72D297353CC}">
              <c16:uniqueId val="{00000005-6B8E-4250-8092-2698A8C9EE7A}"/>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'29【Q27】'!$F$30:$H$30</c:f>
              <c:numCache>
                <c:formatCode>0.0_ </c:formatCode>
                <c:ptCount val="3"/>
                <c:pt idx="0">
                  <c:v>52.372262773722632</c:v>
                </c:pt>
                <c:pt idx="1">
                  <c:v>43.613138686131386</c:v>
                </c:pt>
                <c:pt idx="2">
                  <c:v>4.0145985401459852</c:v>
                </c:pt>
              </c:numCache>
            </c:numRef>
          </c:val>
          <c:extLst>
            <c:ext xmlns:c16="http://schemas.microsoft.com/office/drawing/2014/chart" uri="{C3380CC4-5D6E-409C-BE32-E72D297353CC}">
              <c16:uniqueId val="{00000005-68CE-496B-93B6-E4E4BB884F0F}"/>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63513826555157249"/>
          <c:w val="0.9375693739554638"/>
          <c:h val="0.28533683226687756"/>
        </c:manualLayout>
      </c:layout>
      <c:barChart>
        <c:barDir val="bar"/>
        <c:grouping val="percentStacked"/>
        <c:varyColors val="0"/>
        <c:ser>
          <c:idx val="0"/>
          <c:order val="0"/>
          <c:tx>
            <c:strRef>
              <c:f>'29【Q27】'!$F$28</c:f>
              <c:strCache>
                <c:ptCount val="1"/>
                <c:pt idx="0">
                  <c:v>仕事をする上での指針となっている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'29【Q27】'!$F$30:$F$32</c:f>
              <c:numCache>
                <c:formatCode>0.0_ </c:formatCode>
                <c:ptCount val="3"/>
                <c:pt idx="0">
                  <c:v>52.372262773722632</c:v>
                </c:pt>
                <c:pt idx="1">
                  <c:v>53.271028037383175</c:v>
                </c:pt>
                <c:pt idx="2">
                  <c:v>49.166666666666664</c:v>
                </c:pt>
              </c:numCache>
            </c:numRef>
          </c:val>
          <c:extLst>
            <c:ext xmlns:c16="http://schemas.microsoft.com/office/drawing/2014/chart" uri="{C3380CC4-5D6E-409C-BE32-E72D297353CC}">
              <c16:uniqueId val="{00000001-D842-4001-8288-7269F49E8FF4}"/>
            </c:ext>
          </c:extLst>
        </c:ser>
        <c:ser>
          <c:idx val="1"/>
          <c:order val="1"/>
          <c:tx>
            <c:strRef>
              <c:f>'29【Q27】'!$G$28</c:f>
              <c:strCache>
                <c:ptCount val="1"/>
                <c:pt idx="0">
                  <c:v>仕事をする上での指針となっていない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'29【Q27】'!$G$30:$G$32</c:f>
              <c:numCache>
                <c:formatCode>0.0_ </c:formatCode>
                <c:ptCount val="3"/>
                <c:pt idx="0">
                  <c:v>43.613138686131386</c:v>
                </c:pt>
                <c:pt idx="1">
                  <c:v>43.925233644859816</c:v>
                </c:pt>
                <c:pt idx="2">
                  <c:v>42.5</c:v>
                </c:pt>
              </c:numCache>
            </c:numRef>
          </c:val>
          <c:extLst>
            <c:ext xmlns:c16="http://schemas.microsoft.com/office/drawing/2014/chart" uri="{C3380CC4-5D6E-409C-BE32-E72D297353CC}">
              <c16:uniqueId val="{00000002-D842-4001-8288-7269F49E8FF4}"/>
            </c:ext>
          </c:extLst>
        </c:ser>
        <c:ser>
          <c:idx val="2"/>
          <c:order val="2"/>
          <c:tx>
            <c:strRef>
              <c:f>'29【Q27】'!$H$28</c:f>
              <c:strCache>
                <c:ptCount val="1"/>
                <c:pt idx="0">
                  <c:v>企業理念を知らない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'29【Q27】'!$H$30:$H$32</c:f>
              <c:numCache>
                <c:formatCode>0.0_ </c:formatCode>
                <c:ptCount val="3"/>
                <c:pt idx="0">
                  <c:v>4.0145985401459852</c:v>
                </c:pt>
                <c:pt idx="1">
                  <c:v>2.8037383177570092</c:v>
                </c:pt>
                <c:pt idx="2">
                  <c:v>8.3333333333333321</c:v>
                </c:pt>
              </c:numCache>
            </c:numRef>
          </c:val>
          <c:extLst>
            <c:ext xmlns:c16="http://schemas.microsoft.com/office/drawing/2014/chart" uri="{C3380CC4-5D6E-409C-BE32-E72D297353CC}">
              <c16:uniqueId val="{00000003-D842-4001-8288-7269F49E8FF4}"/>
            </c:ext>
          </c:extLst>
        </c:ser>
        <c:dLbls>
          <c:showLegendKey val="0"/>
          <c:showVal val="0"/>
          <c:showCatName val="0"/>
          <c:showSerName val="0"/>
          <c:showPercent val="0"/>
          <c:showBubbleSize val="0"/>
        </c:dLbls>
        <c:gapWidth val="30"/>
        <c:overlap val="100"/>
        <c:axId val="336028608"/>
        <c:axId val="336036512"/>
      </c:barChart>
      <c:catAx>
        <c:axId val="336028608"/>
        <c:scaling>
          <c:orientation val="maxMin"/>
        </c:scaling>
        <c:delete val="1"/>
        <c:axPos val="l"/>
        <c:majorTickMark val="out"/>
        <c:minorTickMark val="none"/>
        <c:tickLblPos val="nextTo"/>
        <c:crossAx val="336036512"/>
        <c:crosses val="autoZero"/>
        <c:auto val="1"/>
        <c:lblAlgn val="ctr"/>
        <c:lblOffset val="100"/>
        <c:tickLblSkip val="3"/>
        <c:tickMarkSkip val="1"/>
        <c:noMultiLvlLbl val="0"/>
      </c:catAx>
      <c:valAx>
        <c:axId val="336036512"/>
        <c:scaling>
          <c:orientation val="minMax"/>
          <c:min val="0"/>
        </c:scaling>
        <c:delete val="1"/>
        <c:axPos val="t"/>
        <c:numFmt formatCode="0%" sourceLinked="1"/>
        <c:majorTickMark val="out"/>
        <c:minorTickMark val="none"/>
        <c:tickLblPos val="nextTo"/>
        <c:crossAx val="336028608"/>
        <c:crossesAt val="1"/>
        <c:crossBetween val="between"/>
      </c:valAx>
      <c:spPr>
        <a:noFill/>
        <a:ln w="25400">
          <a:noFill/>
        </a:ln>
      </c:spPr>
    </c:plotArea>
    <c:legend>
      <c:legendPos val="t"/>
      <c:layout>
        <c:manualLayout>
          <c:xMode val="edge"/>
          <c:yMode val="edge"/>
          <c:x val="0.22941341688226402"/>
          <c:y val="0.34240952434208599"/>
          <c:w val="0.49795199938939283"/>
          <c:h val="0.222980124779319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4446144053876479E-2"/>
          <c:y val="5.1368424837306297E-2"/>
          <c:w val="0.92683480822930353"/>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'30【Q28】'!$F$30:$J$30</c:f>
              <c:numCache>
                <c:formatCode>0.0_ </c:formatCode>
                <c:ptCount val="5"/>
                <c:pt idx="0">
                  <c:v>29.37956204379562</c:v>
                </c:pt>
                <c:pt idx="1">
                  <c:v>48.540145985401459</c:v>
                </c:pt>
                <c:pt idx="2">
                  <c:v>14.233576642335766</c:v>
                </c:pt>
                <c:pt idx="3">
                  <c:v>5.4744525547445262</c:v>
                </c:pt>
                <c:pt idx="4">
                  <c:v>2.3722627737226274</c:v>
                </c:pt>
              </c:numCache>
            </c:numRef>
          </c:val>
          <c:extLst>
            <c:ext xmlns:c16="http://schemas.microsoft.com/office/drawing/2014/chart" uri="{C3380CC4-5D6E-409C-BE32-E72D297353CC}">
              <c16:uniqueId val="{00000005-EB6E-475E-9D5C-5491490AA32E}"/>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63513826555157249"/>
          <c:w val="0.9375693739554638"/>
          <c:h val="0.28533683226687756"/>
        </c:manualLayout>
      </c:layout>
      <c:barChart>
        <c:barDir val="bar"/>
        <c:grouping val="percentStacked"/>
        <c:varyColors val="0"/>
        <c:ser>
          <c:idx val="0"/>
          <c:order val="0"/>
          <c:tx>
            <c:strRef>
              <c:f>'8【Q10】'!$F$28</c:f>
              <c:strCache>
                <c:ptCount val="1"/>
                <c:pt idx="0">
                  <c:v>ない</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'8【Q10】'!$F$30:$F$32</c:f>
              <c:numCache>
                <c:formatCode>0.0_ </c:formatCode>
                <c:ptCount val="3"/>
                <c:pt idx="0">
                  <c:v>85.03649635036497</c:v>
                </c:pt>
                <c:pt idx="1">
                  <c:v>89.252336448598129</c:v>
                </c:pt>
                <c:pt idx="2">
                  <c:v>70</c:v>
                </c:pt>
              </c:numCache>
            </c:numRef>
          </c:val>
          <c:extLst>
            <c:ext xmlns:c16="http://schemas.microsoft.com/office/drawing/2014/chart" uri="{C3380CC4-5D6E-409C-BE32-E72D297353CC}">
              <c16:uniqueId val="{00000001-E7DB-42AC-B8AA-E36BFE213A55}"/>
            </c:ext>
          </c:extLst>
        </c:ser>
        <c:ser>
          <c:idx val="1"/>
          <c:order val="1"/>
          <c:tx>
            <c:strRef>
              <c:f>'8【Q10】'!$G$28</c:f>
              <c:strCache>
                <c:ptCount val="1"/>
                <c:pt idx="0">
                  <c:v>ある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'8【Q10】'!$G$30:$G$32</c:f>
              <c:numCache>
                <c:formatCode>0.0_ </c:formatCode>
                <c:ptCount val="3"/>
                <c:pt idx="0">
                  <c:v>14.963503649635038</c:v>
                </c:pt>
                <c:pt idx="1">
                  <c:v>10.747663551401869</c:v>
                </c:pt>
                <c:pt idx="2">
                  <c:v>30</c:v>
                </c:pt>
              </c:numCache>
            </c:numRef>
          </c:val>
          <c:extLst>
            <c:ext xmlns:c16="http://schemas.microsoft.com/office/drawing/2014/chart" uri="{C3380CC4-5D6E-409C-BE32-E72D297353CC}">
              <c16:uniqueId val="{00000002-E7DB-42AC-B8AA-E36BFE213A55}"/>
            </c:ext>
          </c:extLst>
        </c:ser>
        <c:dLbls>
          <c:showLegendKey val="0"/>
          <c:showVal val="0"/>
          <c:showCatName val="0"/>
          <c:showSerName val="0"/>
          <c:showPercent val="0"/>
          <c:showBubbleSize val="0"/>
        </c:dLbls>
        <c:gapWidth val="30"/>
        <c:overlap val="100"/>
        <c:axId val="722037472"/>
        <c:axId val="722051616"/>
      </c:barChart>
      <c:catAx>
        <c:axId val="722037472"/>
        <c:scaling>
          <c:orientation val="maxMin"/>
        </c:scaling>
        <c:delete val="1"/>
        <c:axPos val="l"/>
        <c:majorTickMark val="out"/>
        <c:minorTickMark val="none"/>
        <c:tickLblPos val="nextTo"/>
        <c:crossAx val="722051616"/>
        <c:crosses val="autoZero"/>
        <c:auto val="1"/>
        <c:lblAlgn val="ctr"/>
        <c:lblOffset val="100"/>
        <c:tickLblSkip val="3"/>
        <c:tickMarkSkip val="1"/>
        <c:noMultiLvlLbl val="0"/>
      </c:catAx>
      <c:valAx>
        <c:axId val="722051616"/>
        <c:scaling>
          <c:orientation val="minMax"/>
          <c:min val="0"/>
        </c:scaling>
        <c:delete val="1"/>
        <c:axPos val="t"/>
        <c:numFmt formatCode="0%" sourceLinked="1"/>
        <c:majorTickMark val="out"/>
        <c:minorTickMark val="none"/>
        <c:tickLblPos val="nextTo"/>
        <c:crossAx val="722037472"/>
        <c:crossesAt val="1"/>
        <c:crossBetween val="between"/>
      </c:valAx>
      <c:spPr>
        <a:noFill/>
        <a:ln w="25400">
          <a:noFill/>
        </a:ln>
      </c:spPr>
    </c:plotArea>
    <c:legend>
      <c:legendPos val="t"/>
      <c:layout>
        <c:manualLayout>
          <c:xMode val="edge"/>
          <c:yMode val="edge"/>
          <c:x val="0.37466019851248278"/>
          <c:y val="0.48894933469669255"/>
          <c:w val="0.2074584361289554"/>
          <c:h val="7.644031442471301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'30【Q28】'!$F$28</c:f>
              <c:strCache>
                <c:ptCount val="1"/>
                <c:pt idx="0">
                  <c:v>ある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'30【Q28】'!$F$30:$F$32</c:f>
              <c:numCache>
                <c:formatCode>0.0_ </c:formatCode>
                <c:ptCount val="3"/>
                <c:pt idx="0">
                  <c:v>29.37956204379562</c:v>
                </c:pt>
                <c:pt idx="1">
                  <c:v>27.33644859813084</c:v>
                </c:pt>
                <c:pt idx="2">
                  <c:v>36.666666666666664</c:v>
                </c:pt>
              </c:numCache>
            </c:numRef>
          </c:val>
          <c:extLst>
            <c:ext xmlns:c16="http://schemas.microsoft.com/office/drawing/2014/chart" uri="{C3380CC4-5D6E-409C-BE32-E72D297353CC}">
              <c16:uniqueId val="{00000001-1C95-44EC-9D68-D8CF5A8E9C12}"/>
            </c:ext>
          </c:extLst>
        </c:ser>
        <c:ser>
          <c:idx val="1"/>
          <c:order val="1"/>
          <c:tx>
            <c:strRef>
              <c:f>'30【Q28】'!$G$28</c:f>
              <c:strCache>
                <c:ptCount val="1"/>
                <c:pt idx="0">
                  <c:v>どちらかと言えばある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'30【Q28】'!$G$30:$G$32</c:f>
              <c:numCache>
                <c:formatCode>0.0_ </c:formatCode>
                <c:ptCount val="3"/>
                <c:pt idx="0">
                  <c:v>48.540145985401459</c:v>
                </c:pt>
                <c:pt idx="1">
                  <c:v>48.831775700934585</c:v>
                </c:pt>
                <c:pt idx="2">
                  <c:v>47.5</c:v>
                </c:pt>
              </c:numCache>
            </c:numRef>
          </c:val>
          <c:extLst>
            <c:ext xmlns:c16="http://schemas.microsoft.com/office/drawing/2014/chart" uri="{C3380CC4-5D6E-409C-BE32-E72D297353CC}">
              <c16:uniqueId val="{00000002-1C95-44EC-9D68-D8CF5A8E9C12}"/>
            </c:ext>
          </c:extLst>
        </c:ser>
        <c:ser>
          <c:idx val="2"/>
          <c:order val="2"/>
          <c:tx>
            <c:strRef>
              <c:f>'30【Q28】'!$H$28</c:f>
              <c:strCache>
                <c:ptCount val="1"/>
                <c:pt idx="0">
                  <c:v>どちらかと言えばない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'30【Q28】'!$H$30:$H$32</c:f>
              <c:numCache>
                <c:formatCode>0.0_ </c:formatCode>
                <c:ptCount val="3"/>
                <c:pt idx="0">
                  <c:v>14.233576642335766</c:v>
                </c:pt>
                <c:pt idx="1">
                  <c:v>15.887850467289718</c:v>
                </c:pt>
                <c:pt idx="2">
                  <c:v>8.3333333333333321</c:v>
                </c:pt>
              </c:numCache>
            </c:numRef>
          </c:val>
          <c:extLst>
            <c:ext xmlns:c16="http://schemas.microsoft.com/office/drawing/2014/chart" uri="{C3380CC4-5D6E-409C-BE32-E72D297353CC}">
              <c16:uniqueId val="{00000003-1C95-44EC-9D68-D8CF5A8E9C12}"/>
            </c:ext>
          </c:extLst>
        </c:ser>
        <c:ser>
          <c:idx val="3"/>
          <c:order val="3"/>
          <c:tx>
            <c:strRef>
              <c:f>'30【Q28】'!$I$28</c:f>
              <c:strCache>
                <c:ptCount val="1"/>
                <c:pt idx="0">
                  <c:v>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'30【Q28】'!$I$30:$I$32</c:f>
              <c:numCache>
                <c:formatCode>0.0_ </c:formatCode>
                <c:ptCount val="3"/>
                <c:pt idx="0">
                  <c:v>5.4744525547445262</c:v>
                </c:pt>
                <c:pt idx="1">
                  <c:v>5.3738317757009346</c:v>
                </c:pt>
                <c:pt idx="2">
                  <c:v>5.833333333333333</c:v>
                </c:pt>
              </c:numCache>
            </c:numRef>
          </c:val>
          <c:extLst>
            <c:ext xmlns:c16="http://schemas.microsoft.com/office/drawing/2014/chart" uri="{C3380CC4-5D6E-409C-BE32-E72D297353CC}">
              <c16:uniqueId val="{00000004-1C95-44EC-9D68-D8CF5A8E9C12}"/>
            </c:ext>
          </c:extLst>
        </c:ser>
        <c:ser>
          <c:idx val="4"/>
          <c:order val="4"/>
          <c:tx>
            <c:strRef>
              <c:f>'30【Q28】'!$J$28</c:f>
              <c:strCache>
                <c:ptCount val="1"/>
                <c:pt idx="0">
                  <c:v>考えたことがない</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'30【Q28】'!$J$30:$J$32</c:f>
              <c:numCache>
                <c:formatCode>0.0_ </c:formatCode>
                <c:ptCount val="3"/>
                <c:pt idx="0">
                  <c:v>2.3722627737226274</c:v>
                </c:pt>
                <c:pt idx="1">
                  <c:v>2.570093457943925</c:v>
                </c:pt>
                <c:pt idx="2">
                  <c:v>1.6666666666666667</c:v>
                </c:pt>
              </c:numCache>
            </c:numRef>
          </c:val>
          <c:extLst>
            <c:ext xmlns:c16="http://schemas.microsoft.com/office/drawing/2014/chart" uri="{C3380CC4-5D6E-409C-BE32-E72D297353CC}">
              <c16:uniqueId val="{00000005-1C95-44EC-9D68-D8CF5A8E9C12}"/>
            </c:ext>
          </c:extLst>
        </c:ser>
        <c:dLbls>
          <c:showLegendKey val="0"/>
          <c:showVal val="0"/>
          <c:showCatName val="0"/>
          <c:showSerName val="0"/>
          <c:showPercent val="0"/>
          <c:showBubbleSize val="0"/>
        </c:dLbls>
        <c:gapWidth val="30"/>
        <c:overlap val="100"/>
        <c:axId val="336030272"/>
        <c:axId val="336032768"/>
      </c:barChart>
      <c:catAx>
        <c:axId val="336030272"/>
        <c:scaling>
          <c:orientation val="maxMin"/>
        </c:scaling>
        <c:delete val="1"/>
        <c:axPos val="l"/>
        <c:majorTickMark val="out"/>
        <c:minorTickMark val="none"/>
        <c:tickLblPos val="nextTo"/>
        <c:crossAx val="336032768"/>
        <c:crosses val="autoZero"/>
        <c:auto val="1"/>
        <c:lblAlgn val="ctr"/>
        <c:lblOffset val="100"/>
        <c:tickLblSkip val="3"/>
        <c:tickMarkSkip val="1"/>
        <c:noMultiLvlLbl val="0"/>
      </c:catAx>
      <c:valAx>
        <c:axId val="336032768"/>
        <c:scaling>
          <c:orientation val="minMax"/>
          <c:min val="0"/>
        </c:scaling>
        <c:delete val="1"/>
        <c:axPos val="t"/>
        <c:numFmt formatCode="0%" sourceLinked="1"/>
        <c:majorTickMark val="out"/>
        <c:minorTickMark val="none"/>
        <c:tickLblPos val="nextTo"/>
        <c:crossAx val="336030272"/>
        <c:crossesAt val="1"/>
        <c:crossBetween val="between"/>
      </c:valAx>
      <c:spPr>
        <a:noFill/>
        <a:ln w="25400">
          <a:noFill/>
        </a:ln>
      </c:spPr>
    </c:plotArea>
    <c:legend>
      <c:legendPos val="t"/>
      <c:layout>
        <c:manualLayout>
          <c:xMode val="edge"/>
          <c:yMode val="edge"/>
          <c:x val="0.17796972236229519"/>
          <c:y val="0.34240952434208599"/>
          <c:w val="0.60083916578608787"/>
          <c:h val="0.222980124779319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772703703703704"/>
          <c:y val="0.17310560444650303"/>
          <c:w val="0.79279999999999995"/>
          <c:h val="0.58503396634244242"/>
        </c:manualLayout>
      </c:layout>
      <c:barChart>
        <c:barDir val="bar"/>
        <c:grouping val="percentStacked"/>
        <c:varyColors val="0"/>
        <c:ser>
          <c:idx val="0"/>
          <c:order val="0"/>
          <c:tx>
            <c:strRef>
              <c:f>'30【Q28】'!$D$34</c:f>
              <c:strCache>
                <c:ptCount val="1"/>
                <c:pt idx="0">
                  <c:v>ある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'30【Q28】'!$C$35:$C$36</c:f>
              <c:strCache>
                <c:ptCount val="2"/>
                <c:pt idx="0">
                  <c:v>男性管理職(n=428)</c:v>
                </c:pt>
                <c:pt idx="1">
                  <c:v>女性管理職(n=120)</c:v>
                </c:pt>
              </c:strCache>
            </c:strRef>
          </c:cat>
          <c:val>
            <c:numRef>
              <c:f>'30【Q28】'!$D$35:$D$36</c:f>
              <c:numCache>
                <c:formatCode>0.0_ </c:formatCode>
                <c:ptCount val="2"/>
                <c:pt idx="0">
                  <c:v>27.33644859813084</c:v>
                </c:pt>
                <c:pt idx="1">
                  <c:v>36.666666666666664</c:v>
                </c:pt>
              </c:numCache>
            </c:numRef>
          </c:val>
          <c:extLst>
            <c:ext xmlns:c16="http://schemas.microsoft.com/office/drawing/2014/chart" uri="{C3380CC4-5D6E-409C-BE32-E72D297353CC}">
              <c16:uniqueId val="{00000000-8C9D-4A92-8123-2EFEB8A379CE}"/>
            </c:ext>
          </c:extLst>
        </c:ser>
        <c:ser>
          <c:idx val="1"/>
          <c:order val="1"/>
          <c:tx>
            <c:strRef>
              <c:f>'30【Q28】'!$E$34</c:f>
              <c:strCache>
                <c:ptCount val="1"/>
                <c:pt idx="0">
                  <c:v>どちらかと言えばある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'30【Q28】'!$C$35:$C$36</c:f>
              <c:strCache>
                <c:ptCount val="2"/>
                <c:pt idx="0">
                  <c:v>男性管理職(n=428)</c:v>
                </c:pt>
                <c:pt idx="1">
                  <c:v>女性管理職(n=120)</c:v>
                </c:pt>
              </c:strCache>
            </c:strRef>
          </c:cat>
          <c:val>
            <c:numRef>
              <c:f>'30【Q28】'!$E$35:$E$36</c:f>
              <c:numCache>
                <c:formatCode>0.0_ </c:formatCode>
                <c:ptCount val="2"/>
                <c:pt idx="0">
                  <c:v>48.831775700934585</c:v>
                </c:pt>
                <c:pt idx="1">
                  <c:v>47.5</c:v>
                </c:pt>
              </c:numCache>
            </c:numRef>
          </c:val>
          <c:extLst>
            <c:ext xmlns:c16="http://schemas.microsoft.com/office/drawing/2014/chart" uri="{C3380CC4-5D6E-409C-BE32-E72D297353CC}">
              <c16:uniqueId val="{00000001-8C9D-4A92-8123-2EFEB8A379CE}"/>
            </c:ext>
          </c:extLst>
        </c:ser>
        <c:ser>
          <c:idx val="2"/>
          <c:order val="2"/>
          <c:tx>
            <c:strRef>
              <c:f>'30【Q28】'!$F$34</c:f>
              <c:strCache>
                <c:ptCount val="1"/>
                <c:pt idx="0">
                  <c:v>どちらかと言えばない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'30【Q28】'!$C$35:$C$36</c:f>
              <c:strCache>
                <c:ptCount val="2"/>
                <c:pt idx="0">
                  <c:v>男性管理職(n=428)</c:v>
                </c:pt>
                <c:pt idx="1">
                  <c:v>女性管理職(n=120)</c:v>
                </c:pt>
              </c:strCache>
            </c:strRef>
          </c:cat>
          <c:val>
            <c:numRef>
              <c:f>'30【Q28】'!$F$35:$F$36</c:f>
              <c:numCache>
                <c:formatCode>0.0_ </c:formatCode>
                <c:ptCount val="2"/>
                <c:pt idx="0">
                  <c:v>15.887850467289718</c:v>
                </c:pt>
                <c:pt idx="1">
                  <c:v>8.3333333333333321</c:v>
                </c:pt>
              </c:numCache>
            </c:numRef>
          </c:val>
          <c:extLst>
            <c:ext xmlns:c16="http://schemas.microsoft.com/office/drawing/2014/chart" uri="{C3380CC4-5D6E-409C-BE32-E72D297353CC}">
              <c16:uniqueId val="{00000002-8C9D-4A92-8123-2EFEB8A379CE}"/>
            </c:ext>
          </c:extLst>
        </c:ser>
        <c:ser>
          <c:idx val="3"/>
          <c:order val="3"/>
          <c:tx>
            <c:strRef>
              <c:f>'30【Q28】'!$G$34</c:f>
              <c:strCache>
                <c:ptCount val="1"/>
                <c:pt idx="0">
                  <c:v>ない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'30【Q28】'!$C$35:$C$36</c:f>
              <c:strCache>
                <c:ptCount val="2"/>
                <c:pt idx="0">
                  <c:v>男性管理職(n=428)</c:v>
                </c:pt>
                <c:pt idx="1">
                  <c:v>女性管理職(n=120)</c:v>
                </c:pt>
              </c:strCache>
            </c:strRef>
          </c:cat>
          <c:val>
            <c:numRef>
              <c:f>'30【Q28】'!$G$35:$G$36</c:f>
              <c:numCache>
                <c:formatCode>0.0_ </c:formatCode>
                <c:ptCount val="2"/>
                <c:pt idx="0">
                  <c:v>5.3738317757009346</c:v>
                </c:pt>
                <c:pt idx="1">
                  <c:v>5.833333333333333</c:v>
                </c:pt>
              </c:numCache>
            </c:numRef>
          </c:val>
          <c:extLst>
            <c:ext xmlns:c16="http://schemas.microsoft.com/office/drawing/2014/chart" uri="{C3380CC4-5D6E-409C-BE32-E72D297353CC}">
              <c16:uniqueId val="{00000003-8C9D-4A92-8123-2EFEB8A379CE}"/>
            </c:ext>
          </c:extLst>
        </c:ser>
        <c:ser>
          <c:idx val="4"/>
          <c:order val="4"/>
          <c:tx>
            <c:strRef>
              <c:f>'30【Q28】'!$H$34</c:f>
              <c:strCache>
                <c:ptCount val="1"/>
                <c:pt idx="0">
                  <c:v>考えたことがない</c:v>
                </c:pt>
              </c:strCache>
            </c:strRef>
          </c:tx>
          <c:spPr>
            <a:solidFill>
              <a:srgbClr val="FF99FF"/>
            </a:solidFill>
            <a:ln>
              <a:solidFill>
                <a:srgbClr val="4F81BD"/>
              </a:solidFill>
            </a:ln>
            <a:effectLst/>
          </c:spPr>
          <c:invertIfNegative val="0"/>
          <c:dLbls>
            <c:dLbl>
              <c:idx val="0"/>
              <c:layout>
                <c:manualLayout>
                  <c:x val="-1.7246714344731083E-16"/>
                  <c:y val="0.107843137254901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C9D-4A92-8123-2EFEB8A379CE}"/>
                </c:ext>
              </c:extLst>
            </c:dLbl>
            <c:dLbl>
              <c:idx val="1"/>
              <c:layout>
                <c:manualLayout>
                  <c:x val="0"/>
                  <c:y val="0.117647058823529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C9D-4A92-8123-2EFEB8A379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'30【Q28】'!$C$35:$C$36</c:f>
              <c:strCache>
                <c:ptCount val="2"/>
                <c:pt idx="0">
                  <c:v>男性管理職(n=428)</c:v>
                </c:pt>
                <c:pt idx="1">
                  <c:v>女性管理職(n=120)</c:v>
                </c:pt>
              </c:strCache>
            </c:strRef>
          </c:cat>
          <c:val>
            <c:numRef>
              <c:f>'30【Q28】'!$H$35:$H$36</c:f>
              <c:numCache>
                <c:formatCode>0.0_ </c:formatCode>
                <c:ptCount val="2"/>
                <c:pt idx="0">
                  <c:v>2.570093457943925</c:v>
                </c:pt>
                <c:pt idx="1">
                  <c:v>1.6666666666666667</c:v>
                </c:pt>
              </c:numCache>
            </c:numRef>
          </c:val>
          <c:extLst>
            <c:ext xmlns:c16="http://schemas.microsoft.com/office/drawing/2014/chart" uri="{C3380CC4-5D6E-409C-BE32-E72D297353CC}">
              <c16:uniqueId val="{00000004-8C9D-4A92-8123-2EFEB8A379CE}"/>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185185185182E-3"/>
          <c:y val="0.83185965724872613"/>
          <c:w val="0.99840648148148148"/>
          <c:h val="0.165318048479234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'31【Q29】'!$F$30:$I$30</c:f>
              <c:numCache>
                <c:formatCode>0.0_ </c:formatCode>
                <c:ptCount val="4"/>
                <c:pt idx="0">
                  <c:v>37.002341920374711</c:v>
                </c:pt>
                <c:pt idx="1">
                  <c:v>51.99063231850117</c:v>
                </c:pt>
                <c:pt idx="2">
                  <c:v>7.4941451990632322</c:v>
                </c:pt>
                <c:pt idx="3">
                  <c:v>3.5128805620608898</c:v>
                </c:pt>
              </c:numCache>
            </c:numRef>
          </c:val>
          <c:extLst>
            <c:ext xmlns:c16="http://schemas.microsoft.com/office/drawing/2014/chart" uri="{C3380CC4-5D6E-409C-BE32-E72D297353CC}">
              <c16:uniqueId val="{00000005-6FA1-4D74-A930-4799DCCAAFA0}"/>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'31【Q29】'!$F$28</c:f>
              <c:strCache>
                <c:ptCount val="1"/>
                <c:pt idx="0">
                  <c:v>そう思う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'31【Q29】'!$F$30:$F$32</c:f>
              <c:numCache>
                <c:formatCode>0.0_ </c:formatCode>
                <c:ptCount val="3"/>
                <c:pt idx="0">
                  <c:v>37.002341920374711</c:v>
                </c:pt>
                <c:pt idx="1">
                  <c:v>36.809815950920246</c:v>
                </c:pt>
                <c:pt idx="2">
                  <c:v>37.623762376237622</c:v>
                </c:pt>
              </c:numCache>
            </c:numRef>
          </c:val>
          <c:extLst>
            <c:ext xmlns:c16="http://schemas.microsoft.com/office/drawing/2014/chart" uri="{C3380CC4-5D6E-409C-BE32-E72D297353CC}">
              <c16:uniqueId val="{00000001-AA2F-4527-A201-E59F8400D62D}"/>
            </c:ext>
          </c:extLst>
        </c:ser>
        <c:ser>
          <c:idx val="1"/>
          <c:order val="1"/>
          <c:tx>
            <c:strRef>
              <c:f>'31【Q29】'!$G$28</c:f>
              <c:strCache>
                <c:ptCount val="1"/>
                <c:pt idx="0">
                  <c:v>ややそう思う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'31【Q29】'!$G$30:$G$32</c:f>
              <c:numCache>
                <c:formatCode>0.0_ </c:formatCode>
                <c:ptCount val="3"/>
                <c:pt idx="0">
                  <c:v>51.99063231850117</c:v>
                </c:pt>
                <c:pt idx="1">
                  <c:v>52.147239263803677</c:v>
                </c:pt>
                <c:pt idx="2">
                  <c:v>51.485148514851488</c:v>
                </c:pt>
              </c:numCache>
            </c:numRef>
          </c:val>
          <c:extLst>
            <c:ext xmlns:c16="http://schemas.microsoft.com/office/drawing/2014/chart" uri="{C3380CC4-5D6E-409C-BE32-E72D297353CC}">
              <c16:uniqueId val="{00000002-AA2F-4527-A201-E59F8400D62D}"/>
            </c:ext>
          </c:extLst>
        </c:ser>
        <c:ser>
          <c:idx val="2"/>
          <c:order val="2"/>
          <c:tx>
            <c:strRef>
              <c:f>'31【Q29】'!$H$28</c:f>
              <c:strCache>
                <c:ptCount val="1"/>
                <c:pt idx="0">
                  <c:v>あまりそう思わない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'31【Q29】'!$H$30:$H$32</c:f>
              <c:numCache>
                <c:formatCode>0.0_ </c:formatCode>
                <c:ptCount val="3"/>
                <c:pt idx="0">
                  <c:v>7.4941451990632322</c:v>
                </c:pt>
                <c:pt idx="1">
                  <c:v>7.0552147239263796</c:v>
                </c:pt>
                <c:pt idx="2">
                  <c:v>8.9108910891089099</c:v>
                </c:pt>
              </c:numCache>
            </c:numRef>
          </c:val>
          <c:extLst>
            <c:ext xmlns:c16="http://schemas.microsoft.com/office/drawing/2014/chart" uri="{C3380CC4-5D6E-409C-BE32-E72D297353CC}">
              <c16:uniqueId val="{00000003-AA2F-4527-A201-E59F8400D62D}"/>
            </c:ext>
          </c:extLst>
        </c:ser>
        <c:ser>
          <c:idx val="3"/>
          <c:order val="3"/>
          <c:tx>
            <c:strRef>
              <c:f>'31【Q29】'!$I$28</c:f>
              <c:strCache>
                <c:ptCount val="1"/>
                <c:pt idx="0">
                  <c:v>そう思わない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'31【Q29】'!$I$30:$I$32</c:f>
              <c:numCache>
                <c:formatCode>0.0_ </c:formatCode>
                <c:ptCount val="3"/>
                <c:pt idx="0">
                  <c:v>3.5128805620608898</c:v>
                </c:pt>
                <c:pt idx="1">
                  <c:v>3.9877300613496933</c:v>
                </c:pt>
                <c:pt idx="2">
                  <c:v>1.9801980198019802</c:v>
                </c:pt>
              </c:numCache>
            </c:numRef>
          </c:val>
          <c:extLst>
            <c:ext xmlns:c16="http://schemas.microsoft.com/office/drawing/2014/chart" uri="{C3380CC4-5D6E-409C-BE32-E72D297353CC}">
              <c16:uniqueId val="{00000004-AA2F-4527-A201-E59F8400D62D}"/>
            </c:ext>
          </c:extLst>
        </c:ser>
        <c:dLbls>
          <c:showLegendKey val="0"/>
          <c:showVal val="0"/>
          <c:showCatName val="0"/>
          <c:showSerName val="0"/>
          <c:showPercent val="0"/>
          <c:showBubbleSize val="0"/>
        </c:dLbls>
        <c:gapWidth val="30"/>
        <c:overlap val="100"/>
        <c:axId val="336028192"/>
        <c:axId val="336013216"/>
      </c:barChart>
      <c:catAx>
        <c:axId val="336028192"/>
        <c:scaling>
          <c:orientation val="maxMin"/>
        </c:scaling>
        <c:delete val="1"/>
        <c:axPos val="l"/>
        <c:majorTickMark val="out"/>
        <c:minorTickMark val="none"/>
        <c:tickLblPos val="nextTo"/>
        <c:crossAx val="336013216"/>
        <c:crosses val="autoZero"/>
        <c:auto val="1"/>
        <c:lblAlgn val="ctr"/>
        <c:lblOffset val="100"/>
        <c:tickLblSkip val="3"/>
        <c:tickMarkSkip val="1"/>
        <c:noMultiLvlLbl val="0"/>
      </c:catAx>
      <c:valAx>
        <c:axId val="336013216"/>
        <c:scaling>
          <c:orientation val="minMax"/>
          <c:min val="0"/>
        </c:scaling>
        <c:delete val="1"/>
        <c:axPos val="t"/>
        <c:numFmt formatCode="0%" sourceLinked="1"/>
        <c:majorTickMark val="out"/>
        <c:minorTickMark val="none"/>
        <c:tickLblPos val="nextTo"/>
        <c:crossAx val="336028192"/>
        <c:crossesAt val="1"/>
        <c:crossBetween val="between"/>
      </c:valAx>
      <c:spPr>
        <a:noFill/>
        <a:ln w="25400">
          <a:noFill/>
        </a:ln>
      </c:spPr>
    </c:plotArea>
    <c:legend>
      <c:legendPos val="t"/>
      <c:layout>
        <c:manualLayout>
          <c:xMode val="edge"/>
          <c:yMode val="edge"/>
          <c:x val="2.8389386700634758E-2"/>
          <c:y val="0.48894933469669255"/>
          <c:w val="0.89999983710940878"/>
          <c:h val="7.644031442471301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772703703703704"/>
          <c:y val="0.17310560444650303"/>
          <c:w val="0.79279999999999995"/>
          <c:h val="0.58503396634244242"/>
        </c:manualLayout>
      </c:layout>
      <c:barChart>
        <c:barDir val="bar"/>
        <c:grouping val="percentStacked"/>
        <c:varyColors val="0"/>
        <c:ser>
          <c:idx val="0"/>
          <c:order val="0"/>
          <c:tx>
            <c:strRef>
              <c:f>'31【Q29】'!$D$34</c:f>
              <c:strCache>
                <c:ptCount val="1"/>
                <c:pt idx="0">
                  <c:v>そう思う</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'31【Q29】'!$C$35:$C$36</c:f>
              <c:strCache>
                <c:ptCount val="2"/>
                <c:pt idx="0">
                  <c:v>男性管理職(n=326)</c:v>
                </c:pt>
                <c:pt idx="1">
                  <c:v>女性管理職(n=101)</c:v>
                </c:pt>
              </c:strCache>
            </c:strRef>
          </c:cat>
          <c:val>
            <c:numRef>
              <c:f>'31【Q29】'!$D$35:$D$36</c:f>
              <c:numCache>
                <c:formatCode>0.0_ </c:formatCode>
                <c:ptCount val="2"/>
                <c:pt idx="0">
                  <c:v>36.809815950920246</c:v>
                </c:pt>
                <c:pt idx="1">
                  <c:v>37.623762376237622</c:v>
                </c:pt>
              </c:numCache>
            </c:numRef>
          </c:val>
          <c:extLst>
            <c:ext xmlns:c16="http://schemas.microsoft.com/office/drawing/2014/chart" uri="{C3380CC4-5D6E-409C-BE32-E72D297353CC}">
              <c16:uniqueId val="{00000000-F3E2-4BE0-9D17-48BDB786FF21}"/>
            </c:ext>
          </c:extLst>
        </c:ser>
        <c:ser>
          <c:idx val="1"/>
          <c:order val="1"/>
          <c:tx>
            <c:strRef>
              <c:f>'31【Q29】'!$E$34</c:f>
              <c:strCache>
                <c:ptCount val="1"/>
                <c:pt idx="0">
                  <c:v>ややそう思う</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'31【Q29】'!$C$35:$C$36</c:f>
              <c:strCache>
                <c:ptCount val="2"/>
                <c:pt idx="0">
                  <c:v>男性管理職(n=326)</c:v>
                </c:pt>
                <c:pt idx="1">
                  <c:v>女性管理職(n=101)</c:v>
                </c:pt>
              </c:strCache>
            </c:strRef>
          </c:cat>
          <c:val>
            <c:numRef>
              <c:f>'31【Q29】'!$E$35:$E$36</c:f>
              <c:numCache>
                <c:formatCode>0.0_ </c:formatCode>
                <c:ptCount val="2"/>
                <c:pt idx="0">
                  <c:v>52.147239263803677</c:v>
                </c:pt>
                <c:pt idx="1">
                  <c:v>51.485148514851488</c:v>
                </c:pt>
              </c:numCache>
            </c:numRef>
          </c:val>
          <c:extLst>
            <c:ext xmlns:c16="http://schemas.microsoft.com/office/drawing/2014/chart" uri="{C3380CC4-5D6E-409C-BE32-E72D297353CC}">
              <c16:uniqueId val="{00000001-F3E2-4BE0-9D17-48BDB786FF21}"/>
            </c:ext>
          </c:extLst>
        </c:ser>
        <c:ser>
          <c:idx val="2"/>
          <c:order val="2"/>
          <c:tx>
            <c:strRef>
              <c:f>'31【Q29】'!$F$34</c:f>
              <c:strCache>
                <c:ptCount val="1"/>
                <c:pt idx="0">
                  <c:v>あまりそう思わない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'31【Q29】'!$C$35:$C$36</c:f>
              <c:strCache>
                <c:ptCount val="2"/>
                <c:pt idx="0">
                  <c:v>男性管理職(n=326)</c:v>
                </c:pt>
                <c:pt idx="1">
                  <c:v>女性管理職(n=101)</c:v>
                </c:pt>
              </c:strCache>
            </c:strRef>
          </c:cat>
          <c:val>
            <c:numRef>
              <c:f>'31【Q29】'!$F$35:$F$36</c:f>
              <c:numCache>
                <c:formatCode>0.0_ </c:formatCode>
                <c:ptCount val="2"/>
                <c:pt idx="0">
                  <c:v>7.0552147239263796</c:v>
                </c:pt>
                <c:pt idx="1">
                  <c:v>8.9108910891089099</c:v>
                </c:pt>
              </c:numCache>
            </c:numRef>
          </c:val>
          <c:extLst>
            <c:ext xmlns:c16="http://schemas.microsoft.com/office/drawing/2014/chart" uri="{C3380CC4-5D6E-409C-BE32-E72D297353CC}">
              <c16:uniqueId val="{00000002-F3E2-4BE0-9D17-48BDB786FF21}"/>
            </c:ext>
          </c:extLst>
        </c:ser>
        <c:ser>
          <c:idx val="3"/>
          <c:order val="3"/>
          <c:tx>
            <c:strRef>
              <c:f>'31【Q29】'!$G$34</c:f>
              <c:strCache>
                <c:ptCount val="1"/>
                <c:pt idx="0">
                  <c:v>そう思わない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'31【Q29】'!$C$35:$C$36</c:f>
              <c:strCache>
                <c:ptCount val="2"/>
                <c:pt idx="0">
                  <c:v>男性管理職(n=326)</c:v>
                </c:pt>
                <c:pt idx="1">
                  <c:v>女性管理職(n=101)</c:v>
                </c:pt>
              </c:strCache>
            </c:strRef>
          </c:cat>
          <c:val>
            <c:numRef>
              <c:f>'31【Q29】'!$G$35:$G$36</c:f>
              <c:numCache>
                <c:formatCode>0.0_ </c:formatCode>
                <c:ptCount val="2"/>
                <c:pt idx="0">
                  <c:v>3.9877300613496933</c:v>
                </c:pt>
                <c:pt idx="1">
                  <c:v>1.9801980198019802</c:v>
                </c:pt>
              </c:numCache>
            </c:numRef>
          </c:val>
          <c:extLst>
            <c:ext xmlns:c16="http://schemas.microsoft.com/office/drawing/2014/chart" uri="{C3380CC4-5D6E-409C-BE32-E72D297353CC}">
              <c16:uniqueId val="{00000003-F3E2-4BE0-9D17-48BDB786FF21}"/>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185185185182E-3"/>
          <c:y val="0.83185965724872613"/>
          <c:w val="0.99840648148148148"/>
          <c:h val="0.165318048479234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'32【Q30】'!$F$30:$I$30</c:f>
              <c:numCache>
                <c:formatCode>0.0_ </c:formatCode>
                <c:ptCount val="4"/>
                <c:pt idx="0">
                  <c:v>32.318501170960189</c:v>
                </c:pt>
                <c:pt idx="1">
                  <c:v>52.459016393442624</c:v>
                </c:pt>
                <c:pt idx="2">
                  <c:v>13.817330210772832</c:v>
                </c:pt>
                <c:pt idx="3">
                  <c:v>1.405152224824356</c:v>
                </c:pt>
              </c:numCache>
            </c:numRef>
          </c:val>
          <c:extLst>
            <c:ext xmlns:c16="http://schemas.microsoft.com/office/drawing/2014/chart" uri="{C3380CC4-5D6E-409C-BE32-E72D297353CC}">
              <c16:uniqueId val="{00000005-E565-4C00-99E4-29C51106169E}"/>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'32【Q30】'!$F$28</c:f>
              <c:strCache>
                <c:ptCount val="1"/>
                <c:pt idx="0">
                  <c:v>通用すると思う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'32【Q30】'!$F$30:$F$32</c:f>
              <c:numCache>
                <c:formatCode>0.0_ </c:formatCode>
                <c:ptCount val="3"/>
                <c:pt idx="0">
                  <c:v>32.318501170960189</c:v>
                </c:pt>
                <c:pt idx="1">
                  <c:v>31.595092024539877</c:v>
                </c:pt>
                <c:pt idx="2">
                  <c:v>34.653465346534652</c:v>
                </c:pt>
              </c:numCache>
            </c:numRef>
          </c:val>
          <c:extLst>
            <c:ext xmlns:c16="http://schemas.microsoft.com/office/drawing/2014/chart" uri="{C3380CC4-5D6E-409C-BE32-E72D297353CC}">
              <c16:uniqueId val="{00000001-701C-4444-8CC9-9AEEF0D785E2}"/>
            </c:ext>
          </c:extLst>
        </c:ser>
        <c:ser>
          <c:idx val="1"/>
          <c:order val="1"/>
          <c:tx>
            <c:strRef>
              <c:f>'32【Q30】'!$G$28</c:f>
              <c:strCache>
                <c:ptCount val="1"/>
                <c:pt idx="0">
                  <c:v>どちらかと言えば通用すると思う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'32【Q30】'!$G$30:$G$32</c:f>
              <c:numCache>
                <c:formatCode>0.0_ </c:formatCode>
                <c:ptCount val="3"/>
                <c:pt idx="0">
                  <c:v>52.459016393442624</c:v>
                </c:pt>
                <c:pt idx="1">
                  <c:v>53.067484662576689</c:v>
                </c:pt>
                <c:pt idx="2">
                  <c:v>50.495049504950494</c:v>
                </c:pt>
              </c:numCache>
            </c:numRef>
          </c:val>
          <c:extLst>
            <c:ext xmlns:c16="http://schemas.microsoft.com/office/drawing/2014/chart" uri="{C3380CC4-5D6E-409C-BE32-E72D297353CC}">
              <c16:uniqueId val="{00000002-701C-4444-8CC9-9AEEF0D785E2}"/>
            </c:ext>
          </c:extLst>
        </c:ser>
        <c:ser>
          <c:idx val="2"/>
          <c:order val="2"/>
          <c:tx>
            <c:strRef>
              <c:f>'32【Q30】'!$H$28</c:f>
              <c:strCache>
                <c:ptCount val="1"/>
                <c:pt idx="0">
                  <c:v>どちらかと言えば通用しないと思う</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'32【Q30】'!$H$30:$H$32</c:f>
              <c:numCache>
                <c:formatCode>0.0_ </c:formatCode>
                <c:ptCount val="3"/>
                <c:pt idx="0">
                  <c:v>13.817330210772832</c:v>
                </c:pt>
                <c:pt idx="1">
                  <c:v>13.496932515337424</c:v>
                </c:pt>
                <c:pt idx="2">
                  <c:v>14.85148514851485</c:v>
                </c:pt>
              </c:numCache>
            </c:numRef>
          </c:val>
          <c:extLst>
            <c:ext xmlns:c16="http://schemas.microsoft.com/office/drawing/2014/chart" uri="{C3380CC4-5D6E-409C-BE32-E72D297353CC}">
              <c16:uniqueId val="{00000003-701C-4444-8CC9-9AEEF0D785E2}"/>
            </c:ext>
          </c:extLst>
        </c:ser>
        <c:ser>
          <c:idx val="3"/>
          <c:order val="3"/>
          <c:tx>
            <c:strRef>
              <c:f>'32【Q30】'!$I$28</c:f>
              <c:strCache>
                <c:ptCount val="1"/>
                <c:pt idx="0">
                  <c:v>通用しないと思う</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'32【Q30】'!$I$30:$I$32</c:f>
              <c:numCache>
                <c:formatCode>0.0_ </c:formatCode>
                <c:ptCount val="3"/>
                <c:pt idx="0">
                  <c:v>1.405152224824356</c:v>
                </c:pt>
                <c:pt idx="1">
                  <c:v>1.8404907975460123</c:v>
                </c:pt>
                <c:pt idx="2">
                  <c:v>0</c:v>
                </c:pt>
              </c:numCache>
            </c:numRef>
          </c:val>
          <c:extLst>
            <c:ext xmlns:c16="http://schemas.microsoft.com/office/drawing/2014/chart" uri="{C3380CC4-5D6E-409C-BE32-E72D297353CC}">
              <c16:uniqueId val="{00000004-701C-4444-8CC9-9AEEF0D785E2}"/>
            </c:ext>
          </c:extLst>
        </c:ser>
        <c:dLbls>
          <c:showLegendKey val="0"/>
          <c:showVal val="0"/>
          <c:showCatName val="0"/>
          <c:showSerName val="0"/>
          <c:showPercent val="0"/>
          <c:showBubbleSize val="0"/>
        </c:dLbls>
        <c:gapWidth val="30"/>
        <c:overlap val="100"/>
        <c:axId val="336029024"/>
        <c:axId val="336012384"/>
      </c:barChart>
      <c:catAx>
        <c:axId val="336029024"/>
        <c:scaling>
          <c:orientation val="maxMin"/>
        </c:scaling>
        <c:delete val="1"/>
        <c:axPos val="l"/>
        <c:majorTickMark val="out"/>
        <c:minorTickMark val="none"/>
        <c:tickLblPos val="nextTo"/>
        <c:crossAx val="336012384"/>
        <c:crosses val="autoZero"/>
        <c:auto val="1"/>
        <c:lblAlgn val="ctr"/>
        <c:lblOffset val="100"/>
        <c:tickLblSkip val="3"/>
        <c:tickMarkSkip val="1"/>
        <c:noMultiLvlLbl val="0"/>
      </c:catAx>
      <c:valAx>
        <c:axId val="336012384"/>
        <c:scaling>
          <c:orientation val="minMax"/>
          <c:min val="0"/>
        </c:scaling>
        <c:delete val="1"/>
        <c:axPos val="t"/>
        <c:numFmt formatCode="0%" sourceLinked="1"/>
        <c:majorTickMark val="out"/>
        <c:minorTickMark val="none"/>
        <c:tickLblPos val="nextTo"/>
        <c:crossAx val="336029024"/>
        <c:crossesAt val="1"/>
        <c:crossBetween val="between"/>
      </c:valAx>
      <c:spPr>
        <a:noFill/>
        <a:ln w="25400">
          <a:noFill/>
        </a:ln>
      </c:spPr>
    </c:plotArea>
    <c:legend>
      <c:legendPos val="t"/>
      <c:layout>
        <c:manualLayout>
          <c:xMode val="edge"/>
          <c:yMode val="edge"/>
          <c:x val="0.25078018775700356"/>
          <c:y val="0.265969209917373"/>
          <c:w val="0.45521823499667119"/>
          <c:h val="0.29942043920403255"/>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772703703703704"/>
          <c:y val="0.17310560444650303"/>
          <c:w val="0.79279999999999995"/>
          <c:h val="0.58503396634244242"/>
        </c:manualLayout>
      </c:layout>
      <c:barChart>
        <c:barDir val="bar"/>
        <c:grouping val="percentStacked"/>
        <c:varyColors val="0"/>
        <c:ser>
          <c:idx val="0"/>
          <c:order val="0"/>
          <c:tx>
            <c:strRef>
              <c:f>'32【Q30】'!$D$34</c:f>
              <c:strCache>
                <c:ptCount val="1"/>
                <c:pt idx="0">
                  <c:v>通用すると思う</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'32【Q30】'!$C$35:$C$36</c:f>
              <c:strCache>
                <c:ptCount val="2"/>
                <c:pt idx="0">
                  <c:v>男性管理職(n=326)</c:v>
                </c:pt>
                <c:pt idx="1">
                  <c:v>女性管理職(n=101)</c:v>
                </c:pt>
              </c:strCache>
            </c:strRef>
          </c:cat>
          <c:val>
            <c:numRef>
              <c:f>'32【Q30】'!$D$35:$D$36</c:f>
              <c:numCache>
                <c:formatCode>0.0_ </c:formatCode>
                <c:ptCount val="2"/>
                <c:pt idx="0">
                  <c:v>31.595092024539877</c:v>
                </c:pt>
                <c:pt idx="1">
                  <c:v>34.653465346534652</c:v>
                </c:pt>
              </c:numCache>
            </c:numRef>
          </c:val>
          <c:extLst>
            <c:ext xmlns:c16="http://schemas.microsoft.com/office/drawing/2014/chart" uri="{C3380CC4-5D6E-409C-BE32-E72D297353CC}">
              <c16:uniqueId val="{00000000-1127-499F-A5CD-85A0788776EB}"/>
            </c:ext>
          </c:extLst>
        </c:ser>
        <c:ser>
          <c:idx val="1"/>
          <c:order val="1"/>
          <c:tx>
            <c:strRef>
              <c:f>'32【Q30】'!$E$34</c:f>
              <c:strCache>
                <c:ptCount val="1"/>
                <c:pt idx="0">
                  <c:v>どちらかと言えば通用すると思う</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'32【Q30】'!$C$35:$C$36</c:f>
              <c:strCache>
                <c:ptCount val="2"/>
                <c:pt idx="0">
                  <c:v>男性管理職(n=326)</c:v>
                </c:pt>
                <c:pt idx="1">
                  <c:v>女性管理職(n=101)</c:v>
                </c:pt>
              </c:strCache>
            </c:strRef>
          </c:cat>
          <c:val>
            <c:numRef>
              <c:f>'32【Q30】'!$E$35:$E$36</c:f>
              <c:numCache>
                <c:formatCode>0.0_ </c:formatCode>
                <c:ptCount val="2"/>
                <c:pt idx="0">
                  <c:v>53.067484662576689</c:v>
                </c:pt>
                <c:pt idx="1">
                  <c:v>50.495049504950494</c:v>
                </c:pt>
              </c:numCache>
            </c:numRef>
          </c:val>
          <c:extLst>
            <c:ext xmlns:c16="http://schemas.microsoft.com/office/drawing/2014/chart" uri="{C3380CC4-5D6E-409C-BE32-E72D297353CC}">
              <c16:uniqueId val="{00000001-1127-499F-A5CD-85A0788776EB}"/>
            </c:ext>
          </c:extLst>
        </c:ser>
        <c:ser>
          <c:idx val="2"/>
          <c:order val="2"/>
          <c:tx>
            <c:strRef>
              <c:f>'32【Q30】'!$F$34</c:f>
              <c:strCache>
                <c:ptCount val="1"/>
                <c:pt idx="0">
                  <c:v>どちらかと言えば通用しないと思う</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'32【Q30】'!$C$35:$C$36</c:f>
              <c:strCache>
                <c:ptCount val="2"/>
                <c:pt idx="0">
                  <c:v>男性管理職(n=326)</c:v>
                </c:pt>
                <c:pt idx="1">
                  <c:v>女性管理職(n=101)</c:v>
                </c:pt>
              </c:strCache>
            </c:strRef>
          </c:cat>
          <c:val>
            <c:numRef>
              <c:f>'32【Q30】'!$F$35:$F$36</c:f>
              <c:numCache>
                <c:formatCode>0.0_ </c:formatCode>
                <c:ptCount val="2"/>
                <c:pt idx="0">
                  <c:v>13.496932515337424</c:v>
                </c:pt>
                <c:pt idx="1">
                  <c:v>14.85148514851485</c:v>
                </c:pt>
              </c:numCache>
            </c:numRef>
          </c:val>
          <c:extLst>
            <c:ext xmlns:c16="http://schemas.microsoft.com/office/drawing/2014/chart" uri="{C3380CC4-5D6E-409C-BE32-E72D297353CC}">
              <c16:uniqueId val="{00000002-1127-499F-A5CD-85A0788776EB}"/>
            </c:ext>
          </c:extLst>
        </c:ser>
        <c:ser>
          <c:idx val="3"/>
          <c:order val="3"/>
          <c:tx>
            <c:strRef>
              <c:f>'32【Q30】'!$G$34</c:f>
              <c:strCache>
                <c:ptCount val="1"/>
                <c:pt idx="0">
                  <c:v>通用しないと思う</c:v>
                </c:pt>
              </c:strCache>
            </c:strRef>
          </c:tx>
          <c:spPr>
            <a:pattFill prst="pct20">
              <a:fgClr>
                <a:srgbClr val="5B9BD5">
                  <a:lumMod val="75000"/>
                </a:srgbClr>
              </a:fgClr>
              <a:bgClr>
                <a:sysClr val="window" lastClr="FFFFFF"/>
              </a:bgClr>
            </a:pattFill>
            <a:ln>
              <a:solidFill>
                <a:srgbClr val="5B9BD5"/>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0D99-4EAB-87F3-10D3767C166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'32【Q30】'!$C$35:$C$36</c:f>
              <c:strCache>
                <c:ptCount val="2"/>
                <c:pt idx="0">
                  <c:v>男性管理職(n=326)</c:v>
                </c:pt>
                <c:pt idx="1">
                  <c:v>女性管理職(n=101)</c:v>
                </c:pt>
              </c:strCache>
            </c:strRef>
          </c:cat>
          <c:val>
            <c:numRef>
              <c:f>'32【Q30】'!$G$35:$G$36</c:f>
              <c:numCache>
                <c:formatCode>0.0_ </c:formatCode>
                <c:ptCount val="2"/>
                <c:pt idx="0">
                  <c:v>1.8404907975460123</c:v>
                </c:pt>
                <c:pt idx="1">
                  <c:v>0</c:v>
                </c:pt>
              </c:numCache>
            </c:numRef>
          </c:val>
          <c:extLst>
            <c:ext xmlns:c16="http://schemas.microsoft.com/office/drawing/2014/chart" uri="{C3380CC4-5D6E-409C-BE32-E72D297353CC}">
              <c16:uniqueId val="{00000003-1127-499F-A5CD-85A0788776EB}"/>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185185185182E-3"/>
          <c:y val="0.83185965724872613"/>
          <c:w val="0.99840648148148148"/>
          <c:h val="0.165318048479234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'33【Q31】'!$F$30:$I$30</c:f>
              <c:numCache>
                <c:formatCode>0.0_ </c:formatCode>
                <c:ptCount val="4"/>
                <c:pt idx="0">
                  <c:v>27.189781021897808</c:v>
                </c:pt>
                <c:pt idx="1">
                  <c:v>48.9051094890511</c:v>
                </c:pt>
                <c:pt idx="2">
                  <c:v>20.255474452554743</c:v>
                </c:pt>
                <c:pt idx="3">
                  <c:v>3.6496350364963499</c:v>
                </c:pt>
              </c:numCache>
            </c:numRef>
          </c:val>
          <c:extLst>
            <c:ext xmlns:c16="http://schemas.microsoft.com/office/drawing/2014/chart" uri="{C3380CC4-5D6E-409C-BE32-E72D297353CC}">
              <c16:uniqueId val="{00000005-6203-49FA-8CA9-1E982776A194}"/>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'33【Q31】'!$F$28</c:f>
              <c:strCache>
                <c:ptCount val="1"/>
                <c:pt idx="0">
                  <c:v>そう思う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'33【Q31】'!$F$30:$F$32</c:f>
              <c:numCache>
                <c:formatCode>0.0_ </c:formatCode>
                <c:ptCount val="3"/>
                <c:pt idx="0">
                  <c:v>27.189781021897808</c:v>
                </c:pt>
                <c:pt idx="1">
                  <c:v>25.467289719626169</c:v>
                </c:pt>
                <c:pt idx="2">
                  <c:v>33.333333333333329</c:v>
                </c:pt>
              </c:numCache>
            </c:numRef>
          </c:val>
          <c:extLst>
            <c:ext xmlns:c16="http://schemas.microsoft.com/office/drawing/2014/chart" uri="{C3380CC4-5D6E-409C-BE32-E72D297353CC}">
              <c16:uniqueId val="{00000001-7946-4409-BA37-864C7A60C173}"/>
            </c:ext>
          </c:extLst>
        </c:ser>
        <c:ser>
          <c:idx val="1"/>
          <c:order val="1"/>
          <c:tx>
            <c:strRef>
              <c:f>'33【Q31】'!$G$28</c:f>
              <c:strCache>
                <c:ptCount val="1"/>
                <c:pt idx="0">
                  <c:v>ややそう思う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'33【Q31】'!$G$30:$G$32</c:f>
              <c:numCache>
                <c:formatCode>0.0_ </c:formatCode>
                <c:ptCount val="3"/>
                <c:pt idx="0">
                  <c:v>48.9051094890511</c:v>
                </c:pt>
                <c:pt idx="1">
                  <c:v>49.766355140186917</c:v>
                </c:pt>
                <c:pt idx="2">
                  <c:v>45.833333333333329</c:v>
                </c:pt>
              </c:numCache>
            </c:numRef>
          </c:val>
          <c:extLst>
            <c:ext xmlns:c16="http://schemas.microsoft.com/office/drawing/2014/chart" uri="{C3380CC4-5D6E-409C-BE32-E72D297353CC}">
              <c16:uniqueId val="{00000002-7946-4409-BA37-864C7A60C173}"/>
            </c:ext>
          </c:extLst>
        </c:ser>
        <c:ser>
          <c:idx val="2"/>
          <c:order val="2"/>
          <c:tx>
            <c:strRef>
              <c:f>'33【Q31】'!$H$28</c:f>
              <c:strCache>
                <c:ptCount val="1"/>
                <c:pt idx="0">
                  <c:v>あまりそう思わない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'33【Q31】'!$H$30:$H$32</c:f>
              <c:numCache>
                <c:formatCode>0.0_ </c:formatCode>
                <c:ptCount val="3"/>
                <c:pt idx="0">
                  <c:v>20.255474452554743</c:v>
                </c:pt>
                <c:pt idx="1">
                  <c:v>20.327102803738317</c:v>
                </c:pt>
                <c:pt idx="2">
                  <c:v>20</c:v>
                </c:pt>
              </c:numCache>
            </c:numRef>
          </c:val>
          <c:extLst>
            <c:ext xmlns:c16="http://schemas.microsoft.com/office/drawing/2014/chart" uri="{C3380CC4-5D6E-409C-BE32-E72D297353CC}">
              <c16:uniqueId val="{00000003-7946-4409-BA37-864C7A60C173}"/>
            </c:ext>
          </c:extLst>
        </c:ser>
        <c:ser>
          <c:idx val="3"/>
          <c:order val="3"/>
          <c:tx>
            <c:strRef>
              <c:f>'33【Q31】'!$I$28</c:f>
              <c:strCache>
                <c:ptCount val="1"/>
                <c:pt idx="0">
                  <c:v>そう思わない　</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'33【Q31】'!$I$30:$I$32</c:f>
              <c:numCache>
                <c:formatCode>0.0_ </c:formatCode>
                <c:ptCount val="3"/>
                <c:pt idx="0">
                  <c:v>3.6496350364963499</c:v>
                </c:pt>
                <c:pt idx="1">
                  <c:v>4.4392523364485976</c:v>
                </c:pt>
                <c:pt idx="2">
                  <c:v>0.83333333333333337</c:v>
                </c:pt>
              </c:numCache>
            </c:numRef>
          </c:val>
          <c:extLst>
            <c:ext xmlns:c16="http://schemas.microsoft.com/office/drawing/2014/chart" uri="{C3380CC4-5D6E-409C-BE32-E72D297353CC}">
              <c16:uniqueId val="{00000004-7946-4409-BA37-864C7A60C173}"/>
            </c:ext>
          </c:extLst>
        </c:ser>
        <c:dLbls>
          <c:showLegendKey val="0"/>
          <c:showVal val="0"/>
          <c:showCatName val="0"/>
          <c:showSerName val="0"/>
          <c:showPercent val="0"/>
          <c:showBubbleSize val="0"/>
        </c:dLbls>
        <c:gapWidth val="30"/>
        <c:overlap val="100"/>
        <c:axId val="336017792"/>
        <c:axId val="336029856"/>
      </c:barChart>
      <c:catAx>
        <c:axId val="336017792"/>
        <c:scaling>
          <c:orientation val="maxMin"/>
        </c:scaling>
        <c:delete val="1"/>
        <c:axPos val="l"/>
        <c:majorTickMark val="out"/>
        <c:minorTickMark val="none"/>
        <c:tickLblPos val="nextTo"/>
        <c:crossAx val="336029856"/>
        <c:crosses val="autoZero"/>
        <c:auto val="1"/>
        <c:lblAlgn val="ctr"/>
        <c:lblOffset val="100"/>
        <c:tickLblSkip val="3"/>
        <c:tickMarkSkip val="1"/>
        <c:noMultiLvlLbl val="0"/>
      </c:catAx>
      <c:valAx>
        <c:axId val="336029856"/>
        <c:scaling>
          <c:orientation val="minMax"/>
          <c:min val="0"/>
        </c:scaling>
        <c:delete val="1"/>
        <c:axPos val="t"/>
        <c:numFmt formatCode="0%" sourceLinked="1"/>
        <c:majorTickMark val="out"/>
        <c:minorTickMark val="none"/>
        <c:tickLblPos val="nextTo"/>
        <c:crossAx val="336017792"/>
        <c:crossesAt val="1"/>
        <c:crossBetween val="between"/>
      </c:valAx>
      <c:spPr>
        <a:noFill/>
        <a:ln w="25400">
          <a:noFill/>
        </a:ln>
      </c:spPr>
    </c:plotArea>
    <c:legend>
      <c:legendPos val="t"/>
      <c:layout>
        <c:manualLayout>
          <c:xMode val="edge"/>
          <c:yMode val="edge"/>
          <c:x val="2.8389386700634758E-2"/>
          <c:y val="0.48894933469669255"/>
          <c:w val="0.89999983710940878"/>
          <c:h val="7.644031442471301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772703703703704"/>
          <c:y val="0.17310560444650303"/>
          <c:w val="0.79279999999999995"/>
          <c:h val="0.58503396634244242"/>
        </c:manualLayout>
      </c:layout>
      <c:barChart>
        <c:barDir val="bar"/>
        <c:grouping val="percentStacked"/>
        <c:varyColors val="0"/>
        <c:ser>
          <c:idx val="0"/>
          <c:order val="0"/>
          <c:tx>
            <c:strRef>
              <c:f>'8【Q10】'!$D$34</c:f>
              <c:strCache>
                <c:ptCount val="1"/>
                <c:pt idx="0">
                  <c:v>ない</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'8【Q10】'!$C$35:$C$36</c:f>
              <c:strCache>
                <c:ptCount val="2"/>
                <c:pt idx="0">
                  <c:v>男性管理職(n=428)</c:v>
                </c:pt>
                <c:pt idx="1">
                  <c:v>女性管理職(n=120)</c:v>
                </c:pt>
              </c:strCache>
            </c:strRef>
          </c:cat>
          <c:val>
            <c:numRef>
              <c:f>'8【Q10】'!$D$35:$D$36</c:f>
              <c:numCache>
                <c:formatCode>0.0_ </c:formatCode>
                <c:ptCount val="2"/>
                <c:pt idx="0">
                  <c:v>89.252336448598129</c:v>
                </c:pt>
                <c:pt idx="1">
                  <c:v>70</c:v>
                </c:pt>
              </c:numCache>
            </c:numRef>
          </c:val>
          <c:extLst>
            <c:ext xmlns:c16="http://schemas.microsoft.com/office/drawing/2014/chart" uri="{C3380CC4-5D6E-409C-BE32-E72D297353CC}">
              <c16:uniqueId val="{00000000-6663-4F4C-9333-7EF86D77C501}"/>
            </c:ext>
          </c:extLst>
        </c:ser>
        <c:ser>
          <c:idx val="1"/>
          <c:order val="1"/>
          <c:tx>
            <c:strRef>
              <c:f>'8【Q10】'!$E$34</c:f>
              <c:strCache>
                <c:ptCount val="1"/>
                <c:pt idx="0">
                  <c:v>ある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'8【Q10】'!$C$35:$C$36</c:f>
              <c:strCache>
                <c:ptCount val="2"/>
                <c:pt idx="0">
                  <c:v>男性管理職(n=428)</c:v>
                </c:pt>
                <c:pt idx="1">
                  <c:v>女性管理職(n=120)</c:v>
                </c:pt>
              </c:strCache>
            </c:strRef>
          </c:cat>
          <c:val>
            <c:numRef>
              <c:f>'8【Q10】'!$E$35:$E$36</c:f>
              <c:numCache>
                <c:formatCode>0.0_ </c:formatCode>
                <c:ptCount val="2"/>
                <c:pt idx="0">
                  <c:v>10.747663551401869</c:v>
                </c:pt>
                <c:pt idx="1">
                  <c:v>30</c:v>
                </c:pt>
              </c:numCache>
            </c:numRef>
          </c:val>
          <c:extLst>
            <c:ext xmlns:c16="http://schemas.microsoft.com/office/drawing/2014/chart" uri="{C3380CC4-5D6E-409C-BE32-E72D297353CC}">
              <c16:uniqueId val="{00000001-6663-4F4C-9333-7EF86D77C501}"/>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185185185182E-3"/>
          <c:y val="0.83185965724872613"/>
          <c:w val="0.99840648148148148"/>
          <c:h val="0.165318048479234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19958233481684354"/>
          <c:w val="0.79279999999999995"/>
          <c:h val="0.61368024649092789"/>
        </c:manualLayout>
      </c:layout>
      <c:barChart>
        <c:barDir val="bar"/>
        <c:grouping val="percentStacked"/>
        <c:varyColors val="0"/>
        <c:ser>
          <c:idx val="0"/>
          <c:order val="0"/>
          <c:tx>
            <c:strRef>
              <c:f>'33【Q31】'!$D$34</c:f>
              <c:strCache>
                <c:ptCount val="1"/>
                <c:pt idx="0">
                  <c:v>そう思う</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'33【Q31】'!$C$35:$C$36</c:f>
              <c:strCache>
                <c:ptCount val="2"/>
                <c:pt idx="0">
                  <c:v>男性管理職(n=428)</c:v>
                </c:pt>
                <c:pt idx="1">
                  <c:v>女性管理職(n=120)</c:v>
                </c:pt>
              </c:strCache>
            </c:strRef>
          </c:cat>
          <c:val>
            <c:numRef>
              <c:f>'33【Q31】'!$D$35:$D$36</c:f>
              <c:numCache>
                <c:formatCode>0.0_ </c:formatCode>
                <c:ptCount val="2"/>
                <c:pt idx="0">
                  <c:v>25.467289719626169</c:v>
                </c:pt>
                <c:pt idx="1">
                  <c:v>33.333333333333329</c:v>
                </c:pt>
              </c:numCache>
            </c:numRef>
          </c:val>
          <c:extLst>
            <c:ext xmlns:c16="http://schemas.microsoft.com/office/drawing/2014/chart" uri="{C3380CC4-5D6E-409C-BE32-E72D297353CC}">
              <c16:uniqueId val="{00000000-65B3-4294-931D-0F185BDF4B00}"/>
            </c:ext>
          </c:extLst>
        </c:ser>
        <c:ser>
          <c:idx val="1"/>
          <c:order val="1"/>
          <c:tx>
            <c:strRef>
              <c:f>'33【Q31】'!$E$34</c:f>
              <c:strCache>
                <c:ptCount val="1"/>
                <c:pt idx="0">
                  <c:v>ややそう思う</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'33【Q31】'!$C$35:$C$36</c:f>
              <c:strCache>
                <c:ptCount val="2"/>
                <c:pt idx="0">
                  <c:v>男性管理職(n=428)</c:v>
                </c:pt>
                <c:pt idx="1">
                  <c:v>女性管理職(n=120)</c:v>
                </c:pt>
              </c:strCache>
            </c:strRef>
          </c:cat>
          <c:val>
            <c:numRef>
              <c:f>'33【Q31】'!$E$35:$E$36</c:f>
              <c:numCache>
                <c:formatCode>0.0_ </c:formatCode>
                <c:ptCount val="2"/>
                <c:pt idx="0">
                  <c:v>49.766355140186917</c:v>
                </c:pt>
                <c:pt idx="1">
                  <c:v>45.833333333333329</c:v>
                </c:pt>
              </c:numCache>
            </c:numRef>
          </c:val>
          <c:extLst>
            <c:ext xmlns:c16="http://schemas.microsoft.com/office/drawing/2014/chart" uri="{C3380CC4-5D6E-409C-BE32-E72D297353CC}">
              <c16:uniqueId val="{00000001-65B3-4294-931D-0F185BDF4B00}"/>
            </c:ext>
          </c:extLst>
        </c:ser>
        <c:ser>
          <c:idx val="2"/>
          <c:order val="2"/>
          <c:tx>
            <c:strRef>
              <c:f>'33【Q31】'!$F$34</c:f>
              <c:strCache>
                <c:ptCount val="1"/>
                <c:pt idx="0">
                  <c:v>あまりそう思わない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'33【Q31】'!$C$35:$C$36</c:f>
              <c:strCache>
                <c:ptCount val="2"/>
                <c:pt idx="0">
                  <c:v>男性管理職(n=428)</c:v>
                </c:pt>
                <c:pt idx="1">
                  <c:v>女性管理職(n=120)</c:v>
                </c:pt>
              </c:strCache>
            </c:strRef>
          </c:cat>
          <c:val>
            <c:numRef>
              <c:f>'33【Q31】'!$F$35:$F$36</c:f>
              <c:numCache>
                <c:formatCode>0.0_ </c:formatCode>
                <c:ptCount val="2"/>
                <c:pt idx="0">
                  <c:v>20.327102803738317</c:v>
                </c:pt>
                <c:pt idx="1">
                  <c:v>20</c:v>
                </c:pt>
              </c:numCache>
            </c:numRef>
          </c:val>
          <c:extLst>
            <c:ext xmlns:c16="http://schemas.microsoft.com/office/drawing/2014/chart" uri="{C3380CC4-5D6E-409C-BE32-E72D297353CC}">
              <c16:uniqueId val="{00000002-65B3-4294-931D-0F185BDF4B00}"/>
            </c:ext>
          </c:extLst>
        </c:ser>
        <c:ser>
          <c:idx val="3"/>
          <c:order val="3"/>
          <c:tx>
            <c:strRef>
              <c:f>'33【Q31】'!$G$34</c:f>
              <c:strCache>
                <c:ptCount val="1"/>
                <c:pt idx="0">
                  <c:v>そう思わない　</c:v>
                </c:pt>
              </c:strCache>
            </c:strRef>
          </c:tx>
          <c:spPr>
            <a:pattFill prst="pct20">
              <a:fgClr>
                <a:srgbClr val="5B9BD5">
                  <a:lumMod val="75000"/>
                </a:srgbClr>
              </a:fgClr>
              <a:bgClr>
                <a:sysClr val="window" lastClr="FFFFFF"/>
              </a:bgClr>
            </a:pattFill>
            <a:ln>
              <a:solidFill>
                <a:srgbClr val="5B9BD5"/>
              </a:solidFill>
            </a:ln>
            <a:effectLst/>
          </c:spPr>
          <c:invertIfNegative val="0"/>
          <c:dLbls>
            <c:dLbl>
              <c:idx val="1"/>
              <c:layout>
                <c:manualLayout>
                  <c:x val="2.3518518518518519E-3"/>
                  <c:y val="0.115942028985507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B3-4294-931D-0F185BDF4B0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'33【Q31】'!$C$35:$C$36</c:f>
              <c:strCache>
                <c:ptCount val="2"/>
                <c:pt idx="0">
                  <c:v>男性管理職(n=428)</c:v>
                </c:pt>
                <c:pt idx="1">
                  <c:v>女性管理職(n=120)</c:v>
                </c:pt>
              </c:strCache>
            </c:strRef>
          </c:cat>
          <c:val>
            <c:numRef>
              <c:f>'33【Q31】'!$G$35:$G$36</c:f>
              <c:numCache>
                <c:formatCode>0.0_ </c:formatCode>
                <c:ptCount val="2"/>
                <c:pt idx="0">
                  <c:v>4.4392523364485976</c:v>
                </c:pt>
                <c:pt idx="1">
                  <c:v>0.83333333333333337</c:v>
                </c:pt>
              </c:numCache>
            </c:numRef>
          </c:val>
          <c:extLst>
            <c:ext xmlns:c16="http://schemas.microsoft.com/office/drawing/2014/chart" uri="{C3380CC4-5D6E-409C-BE32-E72D297353CC}">
              <c16:uniqueId val="{00000003-65B3-4294-931D-0F185BDF4B00}"/>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85822891703754423"/>
          <c:w val="0.99840648148148148"/>
          <c:h val="0.1417140248773251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'34【Q32】'!$F$30:$I$30</c:f>
              <c:numCache>
                <c:formatCode>0.0_ </c:formatCode>
                <c:ptCount val="4"/>
                <c:pt idx="0">
                  <c:v>16.240875912408757</c:v>
                </c:pt>
                <c:pt idx="1">
                  <c:v>40.875912408759127</c:v>
                </c:pt>
                <c:pt idx="2">
                  <c:v>33.759124087591239</c:v>
                </c:pt>
                <c:pt idx="3">
                  <c:v>9.1240875912408761</c:v>
                </c:pt>
              </c:numCache>
            </c:numRef>
          </c:val>
          <c:extLst>
            <c:ext xmlns:c16="http://schemas.microsoft.com/office/drawing/2014/chart" uri="{C3380CC4-5D6E-409C-BE32-E72D297353CC}">
              <c16:uniqueId val="{00000005-28B2-4947-BD74-582ED1ABDCDB}"/>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'34【Q32】'!$F$28</c:f>
              <c:strCache>
                <c:ptCount val="1"/>
                <c:pt idx="0">
                  <c:v>スペシャリストだと思う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'34【Q32】'!$F$30:$F$32</c:f>
              <c:numCache>
                <c:formatCode>0.0_ </c:formatCode>
                <c:ptCount val="3"/>
                <c:pt idx="0">
                  <c:v>16.240875912408757</c:v>
                </c:pt>
                <c:pt idx="1">
                  <c:v>15.654205607476634</c:v>
                </c:pt>
                <c:pt idx="2">
                  <c:v>18.333333333333332</c:v>
                </c:pt>
              </c:numCache>
            </c:numRef>
          </c:val>
          <c:extLst>
            <c:ext xmlns:c16="http://schemas.microsoft.com/office/drawing/2014/chart" uri="{C3380CC4-5D6E-409C-BE32-E72D297353CC}">
              <c16:uniqueId val="{00000001-3BAE-41DE-BCC8-4315B0826810}"/>
            </c:ext>
          </c:extLst>
        </c:ser>
        <c:ser>
          <c:idx val="1"/>
          <c:order val="1"/>
          <c:tx>
            <c:strRef>
              <c:f>'34【Q32】'!$G$28</c:f>
              <c:strCache>
                <c:ptCount val="1"/>
                <c:pt idx="0">
                  <c:v>どちらかと言えばスペシャリストだと思う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'34【Q32】'!$G$30:$G$32</c:f>
              <c:numCache>
                <c:formatCode>0.0_ </c:formatCode>
                <c:ptCount val="3"/>
                <c:pt idx="0">
                  <c:v>40.875912408759127</c:v>
                </c:pt>
                <c:pt idx="1">
                  <c:v>41.121495327102799</c:v>
                </c:pt>
                <c:pt idx="2">
                  <c:v>40</c:v>
                </c:pt>
              </c:numCache>
            </c:numRef>
          </c:val>
          <c:extLst>
            <c:ext xmlns:c16="http://schemas.microsoft.com/office/drawing/2014/chart" uri="{C3380CC4-5D6E-409C-BE32-E72D297353CC}">
              <c16:uniqueId val="{00000002-3BAE-41DE-BCC8-4315B0826810}"/>
            </c:ext>
          </c:extLst>
        </c:ser>
        <c:ser>
          <c:idx val="2"/>
          <c:order val="2"/>
          <c:tx>
            <c:strRef>
              <c:f>'34【Q32】'!$H$28</c:f>
              <c:strCache>
                <c:ptCount val="1"/>
                <c:pt idx="0">
                  <c:v>どちらかと言えばジェネラリストだと思う</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'34【Q32】'!$H$30:$H$32</c:f>
              <c:numCache>
                <c:formatCode>0.0_ </c:formatCode>
                <c:ptCount val="3"/>
                <c:pt idx="0">
                  <c:v>33.759124087591239</c:v>
                </c:pt>
                <c:pt idx="1">
                  <c:v>34.112149532710276</c:v>
                </c:pt>
                <c:pt idx="2">
                  <c:v>32.5</c:v>
                </c:pt>
              </c:numCache>
            </c:numRef>
          </c:val>
          <c:extLst>
            <c:ext xmlns:c16="http://schemas.microsoft.com/office/drawing/2014/chart" uri="{C3380CC4-5D6E-409C-BE32-E72D297353CC}">
              <c16:uniqueId val="{00000003-3BAE-41DE-BCC8-4315B0826810}"/>
            </c:ext>
          </c:extLst>
        </c:ser>
        <c:ser>
          <c:idx val="3"/>
          <c:order val="3"/>
          <c:tx>
            <c:strRef>
              <c:f>'34【Q32】'!$I$28</c:f>
              <c:strCache>
                <c:ptCount val="1"/>
                <c:pt idx="0">
                  <c:v>ジェネラリストだと思う</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'34【Q32】'!$I$30:$I$32</c:f>
              <c:numCache>
                <c:formatCode>0.0_ </c:formatCode>
                <c:ptCount val="3"/>
                <c:pt idx="0">
                  <c:v>9.1240875912408761</c:v>
                </c:pt>
                <c:pt idx="1">
                  <c:v>9.1121495327102799</c:v>
                </c:pt>
                <c:pt idx="2">
                  <c:v>9.1666666666666661</c:v>
                </c:pt>
              </c:numCache>
            </c:numRef>
          </c:val>
          <c:extLst>
            <c:ext xmlns:c16="http://schemas.microsoft.com/office/drawing/2014/chart" uri="{C3380CC4-5D6E-409C-BE32-E72D297353CC}">
              <c16:uniqueId val="{00000004-3BAE-41DE-BCC8-4315B0826810}"/>
            </c:ext>
          </c:extLst>
        </c:ser>
        <c:dLbls>
          <c:showLegendKey val="0"/>
          <c:showVal val="0"/>
          <c:showCatName val="0"/>
          <c:showSerName val="0"/>
          <c:showPercent val="0"/>
          <c:showBubbleSize val="0"/>
        </c:dLbls>
        <c:gapWidth val="30"/>
        <c:overlap val="100"/>
        <c:axId val="336023616"/>
        <c:axId val="336031104"/>
      </c:barChart>
      <c:catAx>
        <c:axId val="336023616"/>
        <c:scaling>
          <c:orientation val="maxMin"/>
        </c:scaling>
        <c:delete val="1"/>
        <c:axPos val="l"/>
        <c:majorTickMark val="out"/>
        <c:minorTickMark val="none"/>
        <c:tickLblPos val="nextTo"/>
        <c:crossAx val="336031104"/>
        <c:crosses val="autoZero"/>
        <c:auto val="1"/>
        <c:lblAlgn val="ctr"/>
        <c:lblOffset val="100"/>
        <c:tickLblSkip val="3"/>
        <c:tickMarkSkip val="1"/>
        <c:noMultiLvlLbl val="0"/>
      </c:catAx>
      <c:valAx>
        <c:axId val="336031104"/>
        <c:scaling>
          <c:orientation val="minMax"/>
          <c:min val="0"/>
        </c:scaling>
        <c:delete val="1"/>
        <c:axPos val="t"/>
        <c:numFmt formatCode="0%" sourceLinked="1"/>
        <c:majorTickMark val="out"/>
        <c:minorTickMark val="none"/>
        <c:tickLblPos val="nextTo"/>
        <c:crossAx val="336023616"/>
        <c:crossesAt val="1"/>
        <c:crossBetween val="between"/>
      </c:valAx>
      <c:spPr>
        <a:noFill/>
        <a:ln w="25400">
          <a:noFill/>
        </a:ln>
      </c:spPr>
    </c:plotArea>
    <c:legend>
      <c:legendPos val="t"/>
      <c:layout>
        <c:manualLayout>
          <c:xMode val="edge"/>
          <c:yMode val="edge"/>
          <c:x val="0.21891459948810471"/>
          <c:y val="0.265969209917373"/>
          <c:w val="0.51894941153446894"/>
          <c:h val="0.29942043920403255"/>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772703703703704"/>
          <c:y val="0.17310560444650303"/>
          <c:w val="0.79279999999999995"/>
          <c:h val="0.50298292040635428"/>
        </c:manualLayout>
      </c:layout>
      <c:barChart>
        <c:barDir val="bar"/>
        <c:grouping val="percentStacked"/>
        <c:varyColors val="0"/>
        <c:ser>
          <c:idx val="0"/>
          <c:order val="0"/>
          <c:tx>
            <c:strRef>
              <c:f>'34【Q32】'!$D$34</c:f>
              <c:strCache>
                <c:ptCount val="1"/>
                <c:pt idx="0">
                  <c:v>スペシャリストだと思う</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'34【Q32】'!$C$35:$C$36</c:f>
              <c:strCache>
                <c:ptCount val="2"/>
                <c:pt idx="0">
                  <c:v>男性管理職(n=428)</c:v>
                </c:pt>
                <c:pt idx="1">
                  <c:v>女性管理職(n=120)</c:v>
                </c:pt>
              </c:strCache>
            </c:strRef>
          </c:cat>
          <c:val>
            <c:numRef>
              <c:f>'34【Q32】'!$D$35:$D$36</c:f>
              <c:numCache>
                <c:formatCode>0.0_ </c:formatCode>
                <c:ptCount val="2"/>
                <c:pt idx="0">
                  <c:v>15.654205607476634</c:v>
                </c:pt>
                <c:pt idx="1">
                  <c:v>18.333333333333332</c:v>
                </c:pt>
              </c:numCache>
            </c:numRef>
          </c:val>
          <c:extLst>
            <c:ext xmlns:c16="http://schemas.microsoft.com/office/drawing/2014/chart" uri="{C3380CC4-5D6E-409C-BE32-E72D297353CC}">
              <c16:uniqueId val="{00000000-4935-4EFF-9311-C8EB873A8153}"/>
            </c:ext>
          </c:extLst>
        </c:ser>
        <c:ser>
          <c:idx val="1"/>
          <c:order val="1"/>
          <c:tx>
            <c:strRef>
              <c:f>'34【Q32】'!$E$34</c:f>
              <c:strCache>
                <c:ptCount val="1"/>
                <c:pt idx="0">
                  <c:v>どちらかと言えばスペシャリストだと思う</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'34【Q32】'!$C$35:$C$36</c:f>
              <c:strCache>
                <c:ptCount val="2"/>
                <c:pt idx="0">
                  <c:v>男性管理職(n=428)</c:v>
                </c:pt>
                <c:pt idx="1">
                  <c:v>女性管理職(n=120)</c:v>
                </c:pt>
              </c:strCache>
            </c:strRef>
          </c:cat>
          <c:val>
            <c:numRef>
              <c:f>'34【Q32】'!$E$35:$E$36</c:f>
              <c:numCache>
                <c:formatCode>0.0_ </c:formatCode>
                <c:ptCount val="2"/>
                <c:pt idx="0">
                  <c:v>41.121495327102799</c:v>
                </c:pt>
                <c:pt idx="1">
                  <c:v>40</c:v>
                </c:pt>
              </c:numCache>
            </c:numRef>
          </c:val>
          <c:extLst>
            <c:ext xmlns:c16="http://schemas.microsoft.com/office/drawing/2014/chart" uri="{C3380CC4-5D6E-409C-BE32-E72D297353CC}">
              <c16:uniqueId val="{00000001-4935-4EFF-9311-C8EB873A8153}"/>
            </c:ext>
          </c:extLst>
        </c:ser>
        <c:ser>
          <c:idx val="2"/>
          <c:order val="2"/>
          <c:tx>
            <c:strRef>
              <c:f>'34【Q32】'!$F$34</c:f>
              <c:strCache>
                <c:ptCount val="1"/>
                <c:pt idx="0">
                  <c:v>どちらかと言えばジェネラリストだと思う</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'34【Q32】'!$C$35:$C$36</c:f>
              <c:strCache>
                <c:ptCount val="2"/>
                <c:pt idx="0">
                  <c:v>男性管理職(n=428)</c:v>
                </c:pt>
                <c:pt idx="1">
                  <c:v>女性管理職(n=120)</c:v>
                </c:pt>
              </c:strCache>
            </c:strRef>
          </c:cat>
          <c:val>
            <c:numRef>
              <c:f>'34【Q32】'!$F$35:$F$36</c:f>
              <c:numCache>
                <c:formatCode>0.0_ </c:formatCode>
                <c:ptCount val="2"/>
                <c:pt idx="0">
                  <c:v>34.112149532710276</c:v>
                </c:pt>
                <c:pt idx="1">
                  <c:v>32.5</c:v>
                </c:pt>
              </c:numCache>
            </c:numRef>
          </c:val>
          <c:extLst>
            <c:ext xmlns:c16="http://schemas.microsoft.com/office/drawing/2014/chart" uri="{C3380CC4-5D6E-409C-BE32-E72D297353CC}">
              <c16:uniqueId val="{00000002-4935-4EFF-9311-C8EB873A8153}"/>
            </c:ext>
          </c:extLst>
        </c:ser>
        <c:ser>
          <c:idx val="3"/>
          <c:order val="3"/>
          <c:tx>
            <c:strRef>
              <c:f>'34【Q32】'!$G$34</c:f>
              <c:strCache>
                <c:ptCount val="1"/>
                <c:pt idx="0">
                  <c:v>ジェネラリストだと思う</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'34【Q32】'!$C$35:$C$36</c:f>
              <c:strCache>
                <c:ptCount val="2"/>
                <c:pt idx="0">
                  <c:v>男性管理職(n=428)</c:v>
                </c:pt>
                <c:pt idx="1">
                  <c:v>女性管理職(n=120)</c:v>
                </c:pt>
              </c:strCache>
            </c:strRef>
          </c:cat>
          <c:val>
            <c:numRef>
              <c:f>'34【Q32】'!$G$35:$G$36</c:f>
              <c:numCache>
                <c:formatCode>0.0_ </c:formatCode>
                <c:ptCount val="2"/>
                <c:pt idx="0">
                  <c:v>9.1121495327102799</c:v>
                </c:pt>
                <c:pt idx="1">
                  <c:v>9.1666666666666661</c:v>
                </c:pt>
              </c:numCache>
            </c:numRef>
          </c:val>
          <c:extLst>
            <c:ext xmlns:c16="http://schemas.microsoft.com/office/drawing/2014/chart" uri="{C3380CC4-5D6E-409C-BE32-E72D297353CC}">
              <c16:uniqueId val="{00000003-4935-4EFF-9311-C8EB873A8153}"/>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185185185182E-3"/>
          <c:y val="0.74160298537548486"/>
          <c:w val="0.99840648148148148"/>
          <c:h val="0.2555743203955002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'35【Q33】'!$F$30:$I$30</c:f>
              <c:numCache>
                <c:formatCode>0.0_ </c:formatCode>
                <c:ptCount val="4"/>
                <c:pt idx="0">
                  <c:v>38.503649635036496</c:v>
                </c:pt>
                <c:pt idx="1">
                  <c:v>44.525547445255476</c:v>
                </c:pt>
                <c:pt idx="2">
                  <c:v>13.686131386861314</c:v>
                </c:pt>
                <c:pt idx="3">
                  <c:v>3.2846715328467155</c:v>
                </c:pt>
              </c:numCache>
            </c:numRef>
          </c:val>
          <c:extLst>
            <c:ext xmlns:c16="http://schemas.microsoft.com/office/drawing/2014/chart" uri="{C3380CC4-5D6E-409C-BE32-E72D297353CC}">
              <c16:uniqueId val="{00000005-4B64-442E-BA7B-D9C1B85E8085}"/>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'35【Q33】'!$F$28</c:f>
              <c:strCache>
                <c:ptCount val="1"/>
                <c:pt idx="0">
                  <c:v>大いに明確になっている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'35【Q33】'!$F$30:$F$32</c:f>
              <c:numCache>
                <c:formatCode>0.0_ </c:formatCode>
                <c:ptCount val="3"/>
                <c:pt idx="0">
                  <c:v>38.503649635036496</c:v>
                </c:pt>
                <c:pt idx="1">
                  <c:v>36.915887850467286</c:v>
                </c:pt>
                <c:pt idx="2">
                  <c:v>44.166666666666664</c:v>
                </c:pt>
              </c:numCache>
            </c:numRef>
          </c:val>
          <c:extLst>
            <c:ext xmlns:c16="http://schemas.microsoft.com/office/drawing/2014/chart" uri="{C3380CC4-5D6E-409C-BE32-E72D297353CC}">
              <c16:uniqueId val="{00000001-F676-422D-BA0D-0AE99D78008E}"/>
            </c:ext>
          </c:extLst>
        </c:ser>
        <c:ser>
          <c:idx val="1"/>
          <c:order val="1"/>
          <c:tx>
            <c:strRef>
              <c:f>'35【Q33】'!$G$28</c:f>
              <c:strCache>
                <c:ptCount val="1"/>
                <c:pt idx="0">
                  <c:v>やや明確になっている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'35【Q33】'!$G$30:$G$32</c:f>
              <c:numCache>
                <c:formatCode>0.0_ </c:formatCode>
                <c:ptCount val="3"/>
                <c:pt idx="0">
                  <c:v>44.525547445255476</c:v>
                </c:pt>
                <c:pt idx="1">
                  <c:v>45.794392523364486</c:v>
                </c:pt>
                <c:pt idx="2">
                  <c:v>40</c:v>
                </c:pt>
              </c:numCache>
            </c:numRef>
          </c:val>
          <c:extLst>
            <c:ext xmlns:c16="http://schemas.microsoft.com/office/drawing/2014/chart" uri="{C3380CC4-5D6E-409C-BE32-E72D297353CC}">
              <c16:uniqueId val="{00000002-F676-422D-BA0D-0AE99D78008E}"/>
            </c:ext>
          </c:extLst>
        </c:ser>
        <c:ser>
          <c:idx val="2"/>
          <c:order val="2"/>
          <c:tx>
            <c:strRef>
              <c:f>'35【Q33】'!$H$28</c:f>
              <c:strCache>
                <c:ptCount val="1"/>
                <c:pt idx="0">
                  <c:v>あまり明確になっていない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'35【Q33】'!$H$30:$H$32</c:f>
              <c:numCache>
                <c:formatCode>0.0_ </c:formatCode>
                <c:ptCount val="3"/>
                <c:pt idx="0">
                  <c:v>13.686131386861314</c:v>
                </c:pt>
                <c:pt idx="1">
                  <c:v>13.785046728971961</c:v>
                </c:pt>
                <c:pt idx="2">
                  <c:v>13.333333333333334</c:v>
                </c:pt>
              </c:numCache>
            </c:numRef>
          </c:val>
          <c:extLst>
            <c:ext xmlns:c16="http://schemas.microsoft.com/office/drawing/2014/chart" uri="{C3380CC4-5D6E-409C-BE32-E72D297353CC}">
              <c16:uniqueId val="{00000003-F676-422D-BA0D-0AE99D78008E}"/>
            </c:ext>
          </c:extLst>
        </c:ser>
        <c:ser>
          <c:idx val="3"/>
          <c:order val="3"/>
          <c:tx>
            <c:strRef>
              <c:f>'35【Q33】'!$I$28</c:f>
              <c:strCache>
                <c:ptCount val="1"/>
                <c:pt idx="0">
                  <c:v>明確になっていない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'35【Q33】'!$I$30:$I$32</c:f>
              <c:numCache>
                <c:formatCode>0.0_ </c:formatCode>
                <c:ptCount val="3"/>
                <c:pt idx="0">
                  <c:v>3.2846715328467155</c:v>
                </c:pt>
                <c:pt idx="1">
                  <c:v>3.5046728971962615</c:v>
                </c:pt>
                <c:pt idx="2">
                  <c:v>2.5</c:v>
                </c:pt>
              </c:numCache>
            </c:numRef>
          </c:val>
          <c:extLst>
            <c:ext xmlns:c16="http://schemas.microsoft.com/office/drawing/2014/chart" uri="{C3380CC4-5D6E-409C-BE32-E72D297353CC}">
              <c16:uniqueId val="{00000004-F676-422D-BA0D-0AE99D78008E}"/>
            </c:ext>
          </c:extLst>
        </c:ser>
        <c:dLbls>
          <c:showLegendKey val="0"/>
          <c:showVal val="0"/>
          <c:showCatName val="0"/>
          <c:showSerName val="0"/>
          <c:showPercent val="0"/>
          <c:showBubbleSize val="0"/>
        </c:dLbls>
        <c:gapWidth val="30"/>
        <c:overlap val="100"/>
        <c:axId val="336011136"/>
        <c:axId val="336029440"/>
      </c:barChart>
      <c:catAx>
        <c:axId val="336011136"/>
        <c:scaling>
          <c:orientation val="maxMin"/>
        </c:scaling>
        <c:delete val="1"/>
        <c:axPos val="l"/>
        <c:majorTickMark val="out"/>
        <c:minorTickMark val="none"/>
        <c:tickLblPos val="nextTo"/>
        <c:crossAx val="336029440"/>
        <c:crosses val="autoZero"/>
        <c:auto val="1"/>
        <c:lblAlgn val="ctr"/>
        <c:lblOffset val="100"/>
        <c:tickLblSkip val="3"/>
        <c:tickMarkSkip val="1"/>
        <c:noMultiLvlLbl val="0"/>
      </c:catAx>
      <c:valAx>
        <c:axId val="336029440"/>
        <c:scaling>
          <c:orientation val="minMax"/>
          <c:min val="0"/>
        </c:scaling>
        <c:delete val="1"/>
        <c:axPos val="t"/>
        <c:numFmt formatCode="0%" sourceLinked="1"/>
        <c:majorTickMark val="out"/>
        <c:minorTickMark val="none"/>
        <c:tickLblPos val="nextTo"/>
        <c:crossAx val="336011136"/>
        <c:crossesAt val="1"/>
        <c:crossBetween val="between"/>
      </c:valAx>
      <c:spPr>
        <a:noFill/>
        <a:ln w="25400">
          <a:noFill/>
        </a:ln>
      </c:spPr>
    </c:plotArea>
    <c:legend>
      <c:legendPos val="t"/>
      <c:layout>
        <c:manualLayout>
          <c:xMode val="edge"/>
          <c:yMode val="edge"/>
          <c:x val="0.12313400101411028"/>
          <c:y val="0.41884983876679899"/>
          <c:w val="0.71051060848245773"/>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19958233481684354"/>
          <c:w val="0.79279999999999995"/>
          <c:h val="0.61368024649092789"/>
        </c:manualLayout>
      </c:layout>
      <c:barChart>
        <c:barDir val="bar"/>
        <c:grouping val="percentStacked"/>
        <c:varyColors val="0"/>
        <c:ser>
          <c:idx val="0"/>
          <c:order val="0"/>
          <c:tx>
            <c:strRef>
              <c:f>'35【Q33】'!$D$34</c:f>
              <c:strCache>
                <c:ptCount val="1"/>
                <c:pt idx="0">
                  <c:v>大いに明確になっている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'35【Q33】'!$C$35:$C$36</c:f>
              <c:strCache>
                <c:ptCount val="2"/>
                <c:pt idx="0">
                  <c:v>男性管理職(n=428)</c:v>
                </c:pt>
                <c:pt idx="1">
                  <c:v>女性管理職(n=120)</c:v>
                </c:pt>
              </c:strCache>
            </c:strRef>
          </c:cat>
          <c:val>
            <c:numRef>
              <c:f>'35【Q33】'!$D$35:$D$36</c:f>
              <c:numCache>
                <c:formatCode>0.0_ </c:formatCode>
                <c:ptCount val="2"/>
                <c:pt idx="0">
                  <c:v>36.915887850467286</c:v>
                </c:pt>
                <c:pt idx="1">
                  <c:v>44.166666666666664</c:v>
                </c:pt>
              </c:numCache>
            </c:numRef>
          </c:val>
          <c:extLst>
            <c:ext xmlns:c16="http://schemas.microsoft.com/office/drawing/2014/chart" uri="{C3380CC4-5D6E-409C-BE32-E72D297353CC}">
              <c16:uniqueId val="{00000000-FB30-4336-8E52-BE14B2F1C17A}"/>
            </c:ext>
          </c:extLst>
        </c:ser>
        <c:ser>
          <c:idx val="1"/>
          <c:order val="1"/>
          <c:tx>
            <c:strRef>
              <c:f>'35【Q33】'!$E$34</c:f>
              <c:strCache>
                <c:ptCount val="1"/>
                <c:pt idx="0">
                  <c:v>やや明確になっている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'35【Q33】'!$C$35:$C$36</c:f>
              <c:strCache>
                <c:ptCount val="2"/>
                <c:pt idx="0">
                  <c:v>男性管理職(n=428)</c:v>
                </c:pt>
                <c:pt idx="1">
                  <c:v>女性管理職(n=120)</c:v>
                </c:pt>
              </c:strCache>
            </c:strRef>
          </c:cat>
          <c:val>
            <c:numRef>
              <c:f>'35【Q33】'!$E$35:$E$36</c:f>
              <c:numCache>
                <c:formatCode>0.0_ </c:formatCode>
                <c:ptCount val="2"/>
                <c:pt idx="0">
                  <c:v>45.794392523364486</c:v>
                </c:pt>
                <c:pt idx="1">
                  <c:v>40</c:v>
                </c:pt>
              </c:numCache>
            </c:numRef>
          </c:val>
          <c:extLst>
            <c:ext xmlns:c16="http://schemas.microsoft.com/office/drawing/2014/chart" uri="{C3380CC4-5D6E-409C-BE32-E72D297353CC}">
              <c16:uniqueId val="{00000001-FB30-4336-8E52-BE14B2F1C17A}"/>
            </c:ext>
          </c:extLst>
        </c:ser>
        <c:ser>
          <c:idx val="2"/>
          <c:order val="2"/>
          <c:tx>
            <c:strRef>
              <c:f>'35【Q33】'!$F$34</c:f>
              <c:strCache>
                <c:ptCount val="1"/>
                <c:pt idx="0">
                  <c:v>あまり明確になっていない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'35【Q33】'!$C$35:$C$36</c:f>
              <c:strCache>
                <c:ptCount val="2"/>
                <c:pt idx="0">
                  <c:v>男性管理職(n=428)</c:v>
                </c:pt>
                <c:pt idx="1">
                  <c:v>女性管理職(n=120)</c:v>
                </c:pt>
              </c:strCache>
            </c:strRef>
          </c:cat>
          <c:val>
            <c:numRef>
              <c:f>'35【Q33】'!$F$35:$F$36</c:f>
              <c:numCache>
                <c:formatCode>0.0_ </c:formatCode>
                <c:ptCount val="2"/>
                <c:pt idx="0">
                  <c:v>13.785046728971961</c:v>
                </c:pt>
                <c:pt idx="1">
                  <c:v>13.333333333333334</c:v>
                </c:pt>
              </c:numCache>
            </c:numRef>
          </c:val>
          <c:extLst>
            <c:ext xmlns:c16="http://schemas.microsoft.com/office/drawing/2014/chart" uri="{C3380CC4-5D6E-409C-BE32-E72D297353CC}">
              <c16:uniqueId val="{00000002-FB30-4336-8E52-BE14B2F1C17A}"/>
            </c:ext>
          </c:extLst>
        </c:ser>
        <c:ser>
          <c:idx val="3"/>
          <c:order val="3"/>
          <c:tx>
            <c:strRef>
              <c:f>'35【Q33】'!$G$34</c:f>
              <c:strCache>
                <c:ptCount val="1"/>
                <c:pt idx="0">
                  <c:v>明確になっていない</c:v>
                </c:pt>
              </c:strCache>
            </c:strRef>
          </c:tx>
          <c:spPr>
            <a:pattFill prst="pct20">
              <a:fgClr>
                <a:srgbClr val="5B9BD5">
                  <a:lumMod val="75000"/>
                </a:srgbClr>
              </a:fgClr>
              <a:bgClr>
                <a:sysClr val="window" lastClr="FFFFFF"/>
              </a:bgClr>
            </a:pattFill>
            <a:ln>
              <a:solidFill>
                <a:srgbClr val="5B9BD5"/>
              </a:solidFill>
            </a:ln>
            <a:effectLst/>
          </c:spPr>
          <c:invertIfNegative val="0"/>
          <c:dLbls>
            <c:dLbl>
              <c:idx val="1"/>
              <c:layout>
                <c:manualLayout>
                  <c:x val="2.3518518518518519E-3"/>
                  <c:y val="0.115942028985507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30-4336-8E52-BE14B2F1C17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'35【Q33】'!$C$35:$C$36</c:f>
              <c:strCache>
                <c:ptCount val="2"/>
                <c:pt idx="0">
                  <c:v>男性管理職(n=428)</c:v>
                </c:pt>
                <c:pt idx="1">
                  <c:v>女性管理職(n=120)</c:v>
                </c:pt>
              </c:strCache>
            </c:strRef>
          </c:cat>
          <c:val>
            <c:numRef>
              <c:f>'35【Q33】'!$G$35:$G$36</c:f>
              <c:numCache>
                <c:formatCode>0.0_ </c:formatCode>
                <c:ptCount val="2"/>
                <c:pt idx="0">
                  <c:v>3.5046728971962615</c:v>
                </c:pt>
                <c:pt idx="1">
                  <c:v>2.5</c:v>
                </c:pt>
              </c:numCache>
            </c:numRef>
          </c:val>
          <c:extLst>
            <c:ext xmlns:c16="http://schemas.microsoft.com/office/drawing/2014/chart" uri="{C3380CC4-5D6E-409C-BE32-E72D297353CC}">
              <c16:uniqueId val="{00000004-FB30-4336-8E52-BE14B2F1C17A}"/>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85822891703754423"/>
          <c:w val="0.99840648148148148"/>
          <c:h val="0.1417140248773251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5002344854687918E-2"/>
          <c:y val="5.1340739941753859E-2"/>
          <c:w val="0.97188655077191177"/>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'36【Q35】'!$F$30:$N$30</c:f>
              <c:numCache>
                <c:formatCode>0.0_ </c:formatCode>
                <c:ptCount val="9"/>
                <c:pt idx="0">
                  <c:v>23.905109489051096</c:v>
                </c:pt>
                <c:pt idx="1">
                  <c:v>25</c:v>
                </c:pt>
                <c:pt idx="2">
                  <c:v>31.934306569343068</c:v>
                </c:pt>
                <c:pt idx="3">
                  <c:v>8.2116788321167888</c:v>
                </c:pt>
                <c:pt idx="4">
                  <c:v>24.817518248175183</c:v>
                </c:pt>
                <c:pt idx="5">
                  <c:v>7.4817518248175192</c:v>
                </c:pt>
                <c:pt idx="6">
                  <c:v>12.956204379562045</c:v>
                </c:pt>
                <c:pt idx="7">
                  <c:v>0.91240875912408748</c:v>
                </c:pt>
                <c:pt idx="8">
                  <c:v>25.912408759124091</c:v>
                </c:pt>
              </c:numCache>
            </c:numRef>
          </c:val>
          <c:extLst>
            <c:ext xmlns:c16="http://schemas.microsoft.com/office/drawing/2014/chart" uri="{C3380CC4-5D6E-409C-BE32-E72D297353CC}">
              <c16:uniqueId val="{00000005-A915-450A-AC0A-3C934EB3BCB9}"/>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0245740689213901E-2"/>
          <c:y val="5.1340739941753859E-2"/>
          <c:w val="0.9433249595234986"/>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'37【Q36】'!$F$30:$I$30</c:f>
              <c:numCache>
                <c:formatCode>0.0_ </c:formatCode>
                <c:ptCount val="4"/>
                <c:pt idx="0">
                  <c:v>45.774647887323944</c:v>
                </c:pt>
                <c:pt idx="1">
                  <c:v>22.535211267605636</c:v>
                </c:pt>
                <c:pt idx="2">
                  <c:v>40.845070422535215</c:v>
                </c:pt>
                <c:pt idx="3">
                  <c:v>1.4084507042253522</c:v>
                </c:pt>
              </c:numCache>
            </c:numRef>
          </c:val>
          <c:extLst>
            <c:ext xmlns:c16="http://schemas.microsoft.com/office/drawing/2014/chart" uri="{C3380CC4-5D6E-409C-BE32-E72D297353CC}">
              <c16:uniqueId val="{00000005-1241-4ADB-95C1-1AE531DBF312}"/>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'38【Q37S1】'!$F$30:$I$30</c:f>
              <c:numCache>
                <c:formatCode>0.0_ </c:formatCode>
                <c:ptCount val="4"/>
                <c:pt idx="0">
                  <c:v>16.423357664233578</c:v>
                </c:pt>
                <c:pt idx="1">
                  <c:v>51.824817518248182</c:v>
                </c:pt>
                <c:pt idx="2">
                  <c:v>23.905109489051096</c:v>
                </c:pt>
                <c:pt idx="3">
                  <c:v>7.8467153284671536</c:v>
                </c:pt>
              </c:numCache>
            </c:numRef>
          </c:val>
          <c:extLst>
            <c:ext xmlns:c16="http://schemas.microsoft.com/office/drawing/2014/chart" uri="{C3380CC4-5D6E-409C-BE32-E72D297353CC}">
              <c16:uniqueId val="{00000005-7F60-44F7-882B-D1F3B23172F3}"/>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8192771084337352E-2"/>
          <c:y val="5.1368424837306297E-2"/>
          <c:w val="0.8558062169939602"/>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'10【Q12】'!$F$30:$G$30</c:f>
              <c:numCache>
                <c:formatCode>0.0_ </c:formatCode>
                <c:ptCount val="2"/>
                <c:pt idx="0">
                  <c:v>81.751824817518255</c:v>
                </c:pt>
                <c:pt idx="1">
                  <c:v>18.248175182481752</c:v>
                </c:pt>
              </c:numCache>
            </c:numRef>
          </c:val>
          <c:extLst>
            <c:ext xmlns:c16="http://schemas.microsoft.com/office/drawing/2014/chart" uri="{C3380CC4-5D6E-409C-BE32-E72D297353CC}">
              <c16:uniqueId val="{00000005-A449-4DAB-829E-B85FA4575697}"/>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'38【Q37S1】'!$F$28</c:f>
              <c:strCache>
                <c:ptCount val="1"/>
                <c:pt idx="0">
                  <c:v>満足している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'38【Q37S1】'!$F$30:$F$32</c:f>
              <c:numCache>
                <c:formatCode>0.0_ </c:formatCode>
                <c:ptCount val="3"/>
                <c:pt idx="0">
                  <c:v>16.423357664233578</c:v>
                </c:pt>
                <c:pt idx="1">
                  <c:v>14.485981308411214</c:v>
                </c:pt>
                <c:pt idx="2">
                  <c:v>23.333333333333332</c:v>
                </c:pt>
              </c:numCache>
            </c:numRef>
          </c:val>
          <c:extLst>
            <c:ext xmlns:c16="http://schemas.microsoft.com/office/drawing/2014/chart" uri="{C3380CC4-5D6E-409C-BE32-E72D297353CC}">
              <c16:uniqueId val="{00000001-8F8E-4106-8DCD-DE2081501AA9}"/>
            </c:ext>
          </c:extLst>
        </c:ser>
        <c:ser>
          <c:idx val="1"/>
          <c:order val="1"/>
          <c:tx>
            <c:strRef>
              <c:f>'38【Q37S1】'!$G$28</c:f>
              <c:strCache>
                <c:ptCount val="1"/>
                <c:pt idx="0">
                  <c:v>どちらかと言えば満足している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'38【Q37S1】'!$G$30:$G$32</c:f>
              <c:numCache>
                <c:formatCode>0.0_ </c:formatCode>
                <c:ptCount val="3"/>
                <c:pt idx="0">
                  <c:v>51.824817518248182</c:v>
                </c:pt>
                <c:pt idx="1">
                  <c:v>53.504672897196258</c:v>
                </c:pt>
                <c:pt idx="2">
                  <c:v>45.833333333333329</c:v>
                </c:pt>
              </c:numCache>
            </c:numRef>
          </c:val>
          <c:extLst>
            <c:ext xmlns:c16="http://schemas.microsoft.com/office/drawing/2014/chart" uri="{C3380CC4-5D6E-409C-BE32-E72D297353CC}">
              <c16:uniqueId val="{00000002-8F8E-4106-8DCD-DE2081501AA9}"/>
            </c:ext>
          </c:extLst>
        </c:ser>
        <c:ser>
          <c:idx val="2"/>
          <c:order val="2"/>
          <c:tx>
            <c:strRef>
              <c:f>'38【Q37S1】'!$H$28</c:f>
              <c:strCache>
                <c:ptCount val="1"/>
                <c:pt idx="0">
                  <c:v>どちらかと言えば満足していない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'38【Q37S1】'!$H$30:$H$32</c:f>
              <c:numCache>
                <c:formatCode>0.0_ </c:formatCode>
                <c:ptCount val="3"/>
                <c:pt idx="0">
                  <c:v>23.905109489051096</c:v>
                </c:pt>
                <c:pt idx="1">
                  <c:v>23.831775700934578</c:v>
                </c:pt>
                <c:pt idx="2">
                  <c:v>24.166666666666668</c:v>
                </c:pt>
              </c:numCache>
            </c:numRef>
          </c:val>
          <c:extLst>
            <c:ext xmlns:c16="http://schemas.microsoft.com/office/drawing/2014/chart" uri="{C3380CC4-5D6E-409C-BE32-E72D297353CC}">
              <c16:uniqueId val="{00000003-8F8E-4106-8DCD-DE2081501AA9}"/>
            </c:ext>
          </c:extLst>
        </c:ser>
        <c:ser>
          <c:idx val="3"/>
          <c:order val="3"/>
          <c:tx>
            <c:strRef>
              <c:f>'38【Q37S1】'!$I$28</c:f>
              <c:strCache>
                <c:ptCount val="1"/>
                <c:pt idx="0">
                  <c:v>満足していない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'38【Q37S1】'!$I$30:$I$32</c:f>
              <c:numCache>
                <c:formatCode>0.0_ </c:formatCode>
                <c:ptCount val="3"/>
                <c:pt idx="0">
                  <c:v>7.8467153284671536</c:v>
                </c:pt>
                <c:pt idx="1">
                  <c:v>8.1775700934579429</c:v>
                </c:pt>
                <c:pt idx="2">
                  <c:v>6.666666666666667</c:v>
                </c:pt>
              </c:numCache>
            </c:numRef>
          </c:val>
          <c:extLst>
            <c:ext xmlns:c16="http://schemas.microsoft.com/office/drawing/2014/chart" uri="{C3380CC4-5D6E-409C-BE32-E72D297353CC}">
              <c16:uniqueId val="{00000004-8F8E-4106-8DCD-DE2081501AA9}"/>
            </c:ext>
          </c:extLst>
        </c:ser>
        <c:dLbls>
          <c:showLegendKey val="0"/>
          <c:showVal val="0"/>
          <c:showCatName val="0"/>
          <c:showSerName val="0"/>
          <c:showPercent val="0"/>
          <c:showBubbleSize val="0"/>
        </c:dLbls>
        <c:gapWidth val="30"/>
        <c:overlap val="100"/>
        <c:axId val="336018208"/>
        <c:axId val="336024448"/>
      </c:barChart>
      <c:catAx>
        <c:axId val="336018208"/>
        <c:scaling>
          <c:orientation val="maxMin"/>
        </c:scaling>
        <c:delete val="1"/>
        <c:axPos val="l"/>
        <c:majorTickMark val="out"/>
        <c:minorTickMark val="none"/>
        <c:tickLblPos val="nextTo"/>
        <c:crossAx val="336024448"/>
        <c:crosses val="autoZero"/>
        <c:auto val="1"/>
        <c:lblAlgn val="ctr"/>
        <c:lblOffset val="100"/>
        <c:tickLblSkip val="3"/>
        <c:tickMarkSkip val="1"/>
        <c:noMultiLvlLbl val="0"/>
      </c:catAx>
      <c:valAx>
        <c:axId val="336024448"/>
        <c:scaling>
          <c:orientation val="minMax"/>
          <c:min val="0"/>
        </c:scaling>
        <c:delete val="1"/>
        <c:axPos val="t"/>
        <c:numFmt formatCode="0%" sourceLinked="1"/>
        <c:majorTickMark val="out"/>
        <c:minorTickMark val="none"/>
        <c:tickLblPos val="nextTo"/>
        <c:crossAx val="336018208"/>
        <c:crossesAt val="1"/>
        <c:crossBetween val="between"/>
      </c:valAx>
      <c:spPr>
        <a:noFill/>
        <a:ln w="25400">
          <a:noFill/>
        </a:ln>
      </c:spPr>
    </c:plotArea>
    <c:legend>
      <c:legendPos val="t"/>
      <c:layout>
        <c:manualLayout>
          <c:xMode val="edge"/>
          <c:yMode val="edge"/>
          <c:x val="4.1626806951146511E-2"/>
          <c:y val="0.41884983876679899"/>
          <c:w val="0.87352499660838523"/>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'39【Q37S2】'!$F$30:$I$30</c:f>
              <c:numCache>
                <c:formatCode>0.0_ </c:formatCode>
                <c:ptCount val="4"/>
                <c:pt idx="0">
                  <c:v>8.0291970802919703</c:v>
                </c:pt>
                <c:pt idx="1">
                  <c:v>40.693430656934304</c:v>
                </c:pt>
                <c:pt idx="2">
                  <c:v>39.051094890510953</c:v>
                </c:pt>
                <c:pt idx="3">
                  <c:v>12.226277372262775</c:v>
                </c:pt>
              </c:numCache>
            </c:numRef>
          </c:val>
          <c:extLst>
            <c:ext xmlns:c16="http://schemas.microsoft.com/office/drawing/2014/chart" uri="{C3380CC4-5D6E-409C-BE32-E72D297353CC}">
              <c16:uniqueId val="{00000005-8BDD-4DB9-AED5-248722F005B1}"/>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'39【Q37S2】'!$F$28</c:f>
              <c:strCache>
                <c:ptCount val="1"/>
                <c:pt idx="0">
                  <c:v>満足している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'39【Q37S2】'!$F$30:$F$32</c:f>
              <c:numCache>
                <c:formatCode>0.0_ </c:formatCode>
                <c:ptCount val="3"/>
                <c:pt idx="0">
                  <c:v>8.0291970802919703</c:v>
                </c:pt>
                <c:pt idx="1">
                  <c:v>7.7102803738317753</c:v>
                </c:pt>
                <c:pt idx="2">
                  <c:v>9.1666666666666661</c:v>
                </c:pt>
              </c:numCache>
            </c:numRef>
          </c:val>
          <c:extLst>
            <c:ext xmlns:c16="http://schemas.microsoft.com/office/drawing/2014/chart" uri="{C3380CC4-5D6E-409C-BE32-E72D297353CC}">
              <c16:uniqueId val="{00000001-EFA1-4DCD-B4CF-60DFA8F373A8}"/>
            </c:ext>
          </c:extLst>
        </c:ser>
        <c:ser>
          <c:idx val="1"/>
          <c:order val="1"/>
          <c:tx>
            <c:strRef>
              <c:f>'39【Q37S2】'!$G$28</c:f>
              <c:strCache>
                <c:ptCount val="1"/>
                <c:pt idx="0">
                  <c:v>どちらかと言えば満足している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'39【Q37S2】'!$G$30:$G$32</c:f>
              <c:numCache>
                <c:formatCode>0.0_ </c:formatCode>
                <c:ptCount val="3"/>
                <c:pt idx="0">
                  <c:v>40.693430656934304</c:v>
                </c:pt>
                <c:pt idx="1">
                  <c:v>42.523364485981304</c:v>
                </c:pt>
                <c:pt idx="2">
                  <c:v>34.166666666666664</c:v>
                </c:pt>
              </c:numCache>
            </c:numRef>
          </c:val>
          <c:extLst>
            <c:ext xmlns:c16="http://schemas.microsoft.com/office/drawing/2014/chart" uri="{C3380CC4-5D6E-409C-BE32-E72D297353CC}">
              <c16:uniqueId val="{00000002-EFA1-4DCD-B4CF-60DFA8F373A8}"/>
            </c:ext>
          </c:extLst>
        </c:ser>
        <c:ser>
          <c:idx val="2"/>
          <c:order val="2"/>
          <c:tx>
            <c:strRef>
              <c:f>'39【Q37S2】'!$H$28</c:f>
              <c:strCache>
                <c:ptCount val="1"/>
                <c:pt idx="0">
                  <c:v>どちらかと言えば満足していない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'39【Q37S2】'!$H$30:$H$32</c:f>
              <c:numCache>
                <c:formatCode>0.0_ </c:formatCode>
                <c:ptCount val="3"/>
                <c:pt idx="0">
                  <c:v>39.051094890510953</c:v>
                </c:pt>
                <c:pt idx="1">
                  <c:v>38.084112149532714</c:v>
                </c:pt>
                <c:pt idx="2">
                  <c:v>42.5</c:v>
                </c:pt>
              </c:numCache>
            </c:numRef>
          </c:val>
          <c:extLst>
            <c:ext xmlns:c16="http://schemas.microsoft.com/office/drawing/2014/chart" uri="{C3380CC4-5D6E-409C-BE32-E72D297353CC}">
              <c16:uniqueId val="{00000003-EFA1-4DCD-B4CF-60DFA8F373A8}"/>
            </c:ext>
          </c:extLst>
        </c:ser>
        <c:ser>
          <c:idx val="3"/>
          <c:order val="3"/>
          <c:tx>
            <c:strRef>
              <c:f>'39【Q37S2】'!$I$28</c:f>
              <c:strCache>
                <c:ptCount val="1"/>
                <c:pt idx="0">
                  <c:v>満足していない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'39【Q37S2】'!$I$30:$I$32</c:f>
              <c:numCache>
                <c:formatCode>0.0_ </c:formatCode>
                <c:ptCount val="3"/>
                <c:pt idx="0">
                  <c:v>12.226277372262775</c:v>
                </c:pt>
                <c:pt idx="1">
                  <c:v>11.682242990654206</c:v>
                </c:pt>
                <c:pt idx="2">
                  <c:v>14.166666666666666</c:v>
                </c:pt>
              </c:numCache>
            </c:numRef>
          </c:val>
          <c:extLst>
            <c:ext xmlns:c16="http://schemas.microsoft.com/office/drawing/2014/chart" uri="{C3380CC4-5D6E-409C-BE32-E72D297353CC}">
              <c16:uniqueId val="{00000004-EFA1-4DCD-B4CF-60DFA8F373A8}"/>
            </c:ext>
          </c:extLst>
        </c:ser>
        <c:dLbls>
          <c:showLegendKey val="0"/>
          <c:showVal val="0"/>
          <c:showCatName val="0"/>
          <c:showSerName val="0"/>
          <c:showPercent val="0"/>
          <c:showBubbleSize val="0"/>
        </c:dLbls>
        <c:gapWidth val="30"/>
        <c:overlap val="100"/>
        <c:axId val="336025280"/>
        <c:axId val="336025696"/>
      </c:barChart>
      <c:catAx>
        <c:axId val="336025280"/>
        <c:scaling>
          <c:orientation val="maxMin"/>
        </c:scaling>
        <c:delete val="1"/>
        <c:axPos val="l"/>
        <c:majorTickMark val="out"/>
        <c:minorTickMark val="none"/>
        <c:tickLblPos val="nextTo"/>
        <c:crossAx val="336025696"/>
        <c:crosses val="autoZero"/>
        <c:auto val="1"/>
        <c:lblAlgn val="ctr"/>
        <c:lblOffset val="100"/>
        <c:tickLblSkip val="3"/>
        <c:tickMarkSkip val="1"/>
        <c:noMultiLvlLbl val="0"/>
      </c:catAx>
      <c:valAx>
        <c:axId val="336025696"/>
        <c:scaling>
          <c:orientation val="minMax"/>
          <c:min val="0"/>
        </c:scaling>
        <c:delete val="1"/>
        <c:axPos val="t"/>
        <c:numFmt formatCode="0%" sourceLinked="1"/>
        <c:majorTickMark val="out"/>
        <c:minorTickMark val="none"/>
        <c:tickLblPos val="nextTo"/>
        <c:crossAx val="336025280"/>
        <c:crossesAt val="1"/>
        <c:crossBetween val="between"/>
      </c:valAx>
      <c:spPr>
        <a:noFill/>
        <a:ln w="25400">
          <a:noFill/>
        </a:ln>
      </c:spPr>
    </c:plotArea>
    <c:legend>
      <c:legendPos val="t"/>
      <c:layout>
        <c:manualLayout>
          <c:xMode val="edge"/>
          <c:yMode val="edge"/>
          <c:x val="4.1626806951146511E-2"/>
          <c:y val="0.41884983876679899"/>
          <c:w val="0.87352499660838523"/>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19958233481684354"/>
          <c:w val="0.79279999999999995"/>
          <c:h val="0.61368024649092789"/>
        </c:manualLayout>
      </c:layout>
      <c:barChart>
        <c:barDir val="bar"/>
        <c:grouping val="percentStacked"/>
        <c:varyColors val="0"/>
        <c:ser>
          <c:idx val="0"/>
          <c:order val="0"/>
          <c:tx>
            <c:strRef>
              <c:f>'39【Q37S2】'!$D$34</c:f>
              <c:strCache>
                <c:ptCount val="1"/>
                <c:pt idx="0">
                  <c:v>満足している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'39【Q37S2】'!$C$35:$C$36</c:f>
              <c:strCache>
                <c:ptCount val="2"/>
                <c:pt idx="0">
                  <c:v>男性管理職(n=428)</c:v>
                </c:pt>
                <c:pt idx="1">
                  <c:v>女性管理職(n=120)</c:v>
                </c:pt>
              </c:strCache>
            </c:strRef>
          </c:cat>
          <c:val>
            <c:numRef>
              <c:f>'39【Q37S2】'!$D$35:$D$36</c:f>
              <c:numCache>
                <c:formatCode>0.0_ </c:formatCode>
                <c:ptCount val="2"/>
                <c:pt idx="0">
                  <c:v>7.7102803738317753</c:v>
                </c:pt>
                <c:pt idx="1">
                  <c:v>9.1666666666666661</c:v>
                </c:pt>
              </c:numCache>
            </c:numRef>
          </c:val>
          <c:extLst>
            <c:ext xmlns:c16="http://schemas.microsoft.com/office/drawing/2014/chart" uri="{C3380CC4-5D6E-409C-BE32-E72D297353CC}">
              <c16:uniqueId val="{00000000-E80A-467A-BECC-86CE43270BDD}"/>
            </c:ext>
          </c:extLst>
        </c:ser>
        <c:ser>
          <c:idx val="1"/>
          <c:order val="1"/>
          <c:tx>
            <c:strRef>
              <c:f>'39【Q37S2】'!$E$34</c:f>
              <c:strCache>
                <c:ptCount val="1"/>
                <c:pt idx="0">
                  <c:v>どちらかと言えば満足している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'39【Q37S2】'!$C$35:$C$36</c:f>
              <c:strCache>
                <c:ptCount val="2"/>
                <c:pt idx="0">
                  <c:v>男性管理職(n=428)</c:v>
                </c:pt>
                <c:pt idx="1">
                  <c:v>女性管理職(n=120)</c:v>
                </c:pt>
              </c:strCache>
            </c:strRef>
          </c:cat>
          <c:val>
            <c:numRef>
              <c:f>'39【Q37S2】'!$E$35:$E$36</c:f>
              <c:numCache>
                <c:formatCode>0.0_ </c:formatCode>
                <c:ptCount val="2"/>
                <c:pt idx="0">
                  <c:v>42.523364485981304</c:v>
                </c:pt>
                <c:pt idx="1">
                  <c:v>34.166666666666664</c:v>
                </c:pt>
              </c:numCache>
            </c:numRef>
          </c:val>
          <c:extLst>
            <c:ext xmlns:c16="http://schemas.microsoft.com/office/drawing/2014/chart" uri="{C3380CC4-5D6E-409C-BE32-E72D297353CC}">
              <c16:uniqueId val="{00000001-E80A-467A-BECC-86CE43270BDD}"/>
            </c:ext>
          </c:extLst>
        </c:ser>
        <c:ser>
          <c:idx val="2"/>
          <c:order val="2"/>
          <c:tx>
            <c:strRef>
              <c:f>'39【Q37S2】'!$F$34</c:f>
              <c:strCache>
                <c:ptCount val="1"/>
                <c:pt idx="0">
                  <c:v>どちらかと言えば満足していない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'39【Q37S2】'!$C$35:$C$36</c:f>
              <c:strCache>
                <c:ptCount val="2"/>
                <c:pt idx="0">
                  <c:v>男性管理職(n=428)</c:v>
                </c:pt>
                <c:pt idx="1">
                  <c:v>女性管理職(n=120)</c:v>
                </c:pt>
              </c:strCache>
            </c:strRef>
          </c:cat>
          <c:val>
            <c:numRef>
              <c:f>'39【Q37S2】'!$F$35:$F$36</c:f>
              <c:numCache>
                <c:formatCode>0.0_ </c:formatCode>
                <c:ptCount val="2"/>
                <c:pt idx="0">
                  <c:v>38.084112149532714</c:v>
                </c:pt>
                <c:pt idx="1">
                  <c:v>42.5</c:v>
                </c:pt>
              </c:numCache>
            </c:numRef>
          </c:val>
          <c:extLst>
            <c:ext xmlns:c16="http://schemas.microsoft.com/office/drawing/2014/chart" uri="{C3380CC4-5D6E-409C-BE32-E72D297353CC}">
              <c16:uniqueId val="{00000002-E80A-467A-BECC-86CE43270BDD}"/>
            </c:ext>
          </c:extLst>
        </c:ser>
        <c:ser>
          <c:idx val="3"/>
          <c:order val="3"/>
          <c:tx>
            <c:strRef>
              <c:f>'39【Q37S2】'!$G$34</c:f>
              <c:strCache>
                <c:ptCount val="1"/>
                <c:pt idx="0">
                  <c:v>満足していない</c:v>
                </c:pt>
              </c:strCache>
            </c:strRef>
          </c:tx>
          <c:spPr>
            <a:pattFill prst="pct20">
              <a:fgClr>
                <a:srgbClr val="5B9BD5">
                  <a:lumMod val="75000"/>
                </a:srgbClr>
              </a:fgClr>
              <a:bgClr>
                <a:sysClr val="window" lastClr="FFFFFF"/>
              </a:bgClr>
            </a:pattFill>
            <a:ln>
              <a:solidFill>
                <a:srgbClr val="5B9BD5"/>
              </a:solidFill>
            </a:ln>
            <a:effectLst/>
          </c:spPr>
          <c:invertIfNegative val="0"/>
          <c:dLbls>
            <c:dLbl>
              <c:idx val="1"/>
              <c:layout>
                <c:manualLayout>
                  <c:x val="2.3518518518518519E-3"/>
                  <c:y val="0.115942028985507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0A-467A-BECC-86CE43270B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'39【Q37S2】'!$C$35:$C$36</c:f>
              <c:strCache>
                <c:ptCount val="2"/>
                <c:pt idx="0">
                  <c:v>男性管理職(n=428)</c:v>
                </c:pt>
                <c:pt idx="1">
                  <c:v>女性管理職(n=120)</c:v>
                </c:pt>
              </c:strCache>
            </c:strRef>
          </c:cat>
          <c:val>
            <c:numRef>
              <c:f>'39【Q37S2】'!$G$35:$G$36</c:f>
              <c:numCache>
                <c:formatCode>0.0_ </c:formatCode>
                <c:ptCount val="2"/>
                <c:pt idx="0">
                  <c:v>11.682242990654206</c:v>
                </c:pt>
                <c:pt idx="1">
                  <c:v>14.166666666666666</c:v>
                </c:pt>
              </c:numCache>
            </c:numRef>
          </c:val>
          <c:extLst>
            <c:ext xmlns:c16="http://schemas.microsoft.com/office/drawing/2014/chart" uri="{C3380CC4-5D6E-409C-BE32-E72D297353CC}">
              <c16:uniqueId val="{00000004-E80A-467A-BECC-86CE43270BDD}"/>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85822891703754423"/>
          <c:w val="0.99840648148148148"/>
          <c:h val="0.1417140248773251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'40【Q37S3】'!$F$30:$I$30</c:f>
              <c:numCache>
                <c:formatCode>0.0_ </c:formatCode>
                <c:ptCount val="4"/>
                <c:pt idx="0">
                  <c:v>14.416058394160583</c:v>
                </c:pt>
                <c:pt idx="1">
                  <c:v>43.79562043795621</c:v>
                </c:pt>
                <c:pt idx="2">
                  <c:v>27.737226277372262</c:v>
                </c:pt>
                <c:pt idx="3">
                  <c:v>14.051094890510948</c:v>
                </c:pt>
              </c:numCache>
            </c:numRef>
          </c:val>
          <c:extLst>
            <c:ext xmlns:c16="http://schemas.microsoft.com/office/drawing/2014/chart" uri="{C3380CC4-5D6E-409C-BE32-E72D297353CC}">
              <c16:uniqueId val="{00000005-7291-4678-B72D-ACE39B31587E}"/>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'40【Q37S3】'!$F$28</c:f>
              <c:strCache>
                <c:ptCount val="1"/>
                <c:pt idx="0">
                  <c:v>満足している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'40【Q37S3】'!$F$30:$F$32</c:f>
              <c:numCache>
                <c:formatCode>0.0_ </c:formatCode>
                <c:ptCount val="3"/>
                <c:pt idx="0">
                  <c:v>14.416058394160583</c:v>
                </c:pt>
                <c:pt idx="1">
                  <c:v>13.317757009345794</c:v>
                </c:pt>
                <c:pt idx="2">
                  <c:v>18.333333333333332</c:v>
                </c:pt>
              </c:numCache>
            </c:numRef>
          </c:val>
          <c:extLst>
            <c:ext xmlns:c16="http://schemas.microsoft.com/office/drawing/2014/chart" uri="{C3380CC4-5D6E-409C-BE32-E72D297353CC}">
              <c16:uniqueId val="{00000001-A3CC-45F7-9C8B-3E52C453719A}"/>
            </c:ext>
          </c:extLst>
        </c:ser>
        <c:ser>
          <c:idx val="1"/>
          <c:order val="1"/>
          <c:tx>
            <c:strRef>
              <c:f>'40【Q37S3】'!$G$28</c:f>
              <c:strCache>
                <c:ptCount val="1"/>
                <c:pt idx="0">
                  <c:v>どちらかと言えば満足している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'40【Q37S3】'!$G$30:$G$32</c:f>
              <c:numCache>
                <c:formatCode>0.0_ </c:formatCode>
                <c:ptCount val="3"/>
                <c:pt idx="0">
                  <c:v>43.79562043795621</c:v>
                </c:pt>
                <c:pt idx="1">
                  <c:v>43.457943925233643</c:v>
                </c:pt>
                <c:pt idx="2">
                  <c:v>45</c:v>
                </c:pt>
              </c:numCache>
            </c:numRef>
          </c:val>
          <c:extLst>
            <c:ext xmlns:c16="http://schemas.microsoft.com/office/drawing/2014/chart" uri="{C3380CC4-5D6E-409C-BE32-E72D297353CC}">
              <c16:uniqueId val="{00000002-A3CC-45F7-9C8B-3E52C453719A}"/>
            </c:ext>
          </c:extLst>
        </c:ser>
        <c:ser>
          <c:idx val="2"/>
          <c:order val="2"/>
          <c:tx>
            <c:strRef>
              <c:f>'40【Q37S3】'!$H$28</c:f>
              <c:strCache>
                <c:ptCount val="1"/>
                <c:pt idx="0">
                  <c:v>どちらかと言えば満足していない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'40【Q37S3】'!$H$30:$H$32</c:f>
              <c:numCache>
                <c:formatCode>0.0_ </c:formatCode>
                <c:ptCount val="3"/>
                <c:pt idx="0">
                  <c:v>27.737226277372262</c:v>
                </c:pt>
                <c:pt idx="1">
                  <c:v>28.971962616822427</c:v>
                </c:pt>
                <c:pt idx="2">
                  <c:v>23.333333333333332</c:v>
                </c:pt>
              </c:numCache>
            </c:numRef>
          </c:val>
          <c:extLst>
            <c:ext xmlns:c16="http://schemas.microsoft.com/office/drawing/2014/chart" uri="{C3380CC4-5D6E-409C-BE32-E72D297353CC}">
              <c16:uniqueId val="{00000003-A3CC-45F7-9C8B-3E52C453719A}"/>
            </c:ext>
          </c:extLst>
        </c:ser>
        <c:ser>
          <c:idx val="3"/>
          <c:order val="3"/>
          <c:tx>
            <c:strRef>
              <c:f>'40【Q37S3】'!$I$28</c:f>
              <c:strCache>
                <c:ptCount val="1"/>
                <c:pt idx="0">
                  <c:v>満足していない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'40【Q37S3】'!$I$30:$I$32</c:f>
              <c:numCache>
                <c:formatCode>0.0_ </c:formatCode>
                <c:ptCount val="3"/>
                <c:pt idx="0">
                  <c:v>14.051094890510948</c:v>
                </c:pt>
                <c:pt idx="1">
                  <c:v>14.252336448598129</c:v>
                </c:pt>
                <c:pt idx="2">
                  <c:v>13.333333333333334</c:v>
                </c:pt>
              </c:numCache>
            </c:numRef>
          </c:val>
          <c:extLst>
            <c:ext xmlns:c16="http://schemas.microsoft.com/office/drawing/2014/chart" uri="{C3380CC4-5D6E-409C-BE32-E72D297353CC}">
              <c16:uniqueId val="{00000004-A3CC-45F7-9C8B-3E52C453719A}"/>
            </c:ext>
          </c:extLst>
        </c:ser>
        <c:dLbls>
          <c:showLegendKey val="0"/>
          <c:showVal val="0"/>
          <c:showCatName val="0"/>
          <c:showSerName val="0"/>
          <c:showPercent val="0"/>
          <c:showBubbleSize val="0"/>
        </c:dLbls>
        <c:gapWidth val="30"/>
        <c:overlap val="100"/>
        <c:axId val="336034848"/>
        <c:axId val="336010304"/>
      </c:barChart>
      <c:catAx>
        <c:axId val="336034848"/>
        <c:scaling>
          <c:orientation val="maxMin"/>
        </c:scaling>
        <c:delete val="1"/>
        <c:axPos val="l"/>
        <c:majorTickMark val="out"/>
        <c:minorTickMark val="none"/>
        <c:tickLblPos val="nextTo"/>
        <c:crossAx val="336010304"/>
        <c:crosses val="autoZero"/>
        <c:auto val="1"/>
        <c:lblAlgn val="ctr"/>
        <c:lblOffset val="100"/>
        <c:tickLblSkip val="3"/>
        <c:tickMarkSkip val="1"/>
        <c:noMultiLvlLbl val="0"/>
      </c:catAx>
      <c:valAx>
        <c:axId val="336010304"/>
        <c:scaling>
          <c:orientation val="minMax"/>
          <c:min val="0"/>
        </c:scaling>
        <c:delete val="1"/>
        <c:axPos val="t"/>
        <c:numFmt formatCode="0%" sourceLinked="1"/>
        <c:majorTickMark val="out"/>
        <c:minorTickMark val="none"/>
        <c:tickLblPos val="nextTo"/>
        <c:crossAx val="336034848"/>
        <c:crossesAt val="1"/>
        <c:crossBetween val="between"/>
      </c:valAx>
      <c:spPr>
        <a:noFill/>
        <a:ln w="25400">
          <a:noFill/>
        </a:ln>
      </c:spPr>
    </c:plotArea>
    <c:legend>
      <c:legendPos val="t"/>
      <c:layout>
        <c:manualLayout>
          <c:xMode val="edge"/>
          <c:yMode val="edge"/>
          <c:x val="4.1626806951146511E-2"/>
          <c:y val="0.41884983876679899"/>
          <c:w val="0.87352499660838523"/>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'41【Q37S4】'!$F$30:$I$30</c:f>
              <c:numCache>
                <c:formatCode>0.0_ </c:formatCode>
                <c:ptCount val="4"/>
                <c:pt idx="0">
                  <c:v>8.9416058394160594</c:v>
                </c:pt>
                <c:pt idx="1">
                  <c:v>38.868613138686129</c:v>
                </c:pt>
                <c:pt idx="2">
                  <c:v>35.036496350364963</c:v>
                </c:pt>
                <c:pt idx="3">
                  <c:v>17.153284671532848</c:v>
                </c:pt>
              </c:numCache>
            </c:numRef>
          </c:val>
          <c:extLst>
            <c:ext xmlns:c16="http://schemas.microsoft.com/office/drawing/2014/chart" uri="{C3380CC4-5D6E-409C-BE32-E72D297353CC}">
              <c16:uniqueId val="{00000005-9FA0-48DA-948D-BAB5217E31B8}"/>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'41【Q37S4】'!$F$28</c:f>
              <c:strCache>
                <c:ptCount val="1"/>
                <c:pt idx="0">
                  <c:v>満足している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'41【Q37S4】'!$F$30:$F$32</c:f>
              <c:numCache>
                <c:formatCode>0.0_ </c:formatCode>
                <c:ptCount val="3"/>
                <c:pt idx="0">
                  <c:v>8.9416058394160594</c:v>
                </c:pt>
                <c:pt idx="1">
                  <c:v>8.6448598130841123</c:v>
                </c:pt>
                <c:pt idx="2">
                  <c:v>10</c:v>
                </c:pt>
              </c:numCache>
            </c:numRef>
          </c:val>
          <c:extLst>
            <c:ext xmlns:c16="http://schemas.microsoft.com/office/drawing/2014/chart" uri="{C3380CC4-5D6E-409C-BE32-E72D297353CC}">
              <c16:uniqueId val="{00000001-2267-4644-8674-DCA89D33D2AB}"/>
            </c:ext>
          </c:extLst>
        </c:ser>
        <c:ser>
          <c:idx val="1"/>
          <c:order val="1"/>
          <c:tx>
            <c:strRef>
              <c:f>'41【Q37S4】'!$G$28</c:f>
              <c:strCache>
                <c:ptCount val="1"/>
                <c:pt idx="0">
                  <c:v>どちらかと言えば満足している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'41【Q37S4】'!$G$30:$G$32</c:f>
              <c:numCache>
                <c:formatCode>0.0_ </c:formatCode>
                <c:ptCount val="3"/>
                <c:pt idx="0">
                  <c:v>38.868613138686129</c:v>
                </c:pt>
                <c:pt idx="1">
                  <c:v>39.953271028037385</c:v>
                </c:pt>
                <c:pt idx="2">
                  <c:v>35</c:v>
                </c:pt>
              </c:numCache>
            </c:numRef>
          </c:val>
          <c:extLst>
            <c:ext xmlns:c16="http://schemas.microsoft.com/office/drawing/2014/chart" uri="{C3380CC4-5D6E-409C-BE32-E72D297353CC}">
              <c16:uniqueId val="{00000002-2267-4644-8674-DCA89D33D2AB}"/>
            </c:ext>
          </c:extLst>
        </c:ser>
        <c:ser>
          <c:idx val="2"/>
          <c:order val="2"/>
          <c:tx>
            <c:strRef>
              <c:f>'41【Q37S4】'!$H$28</c:f>
              <c:strCache>
                <c:ptCount val="1"/>
                <c:pt idx="0">
                  <c:v>どちらかと言えば満足していない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'41【Q37S4】'!$H$30:$H$32</c:f>
              <c:numCache>
                <c:formatCode>0.0_ </c:formatCode>
                <c:ptCount val="3"/>
                <c:pt idx="0">
                  <c:v>35.036496350364963</c:v>
                </c:pt>
                <c:pt idx="1">
                  <c:v>35.981308411214954</c:v>
                </c:pt>
                <c:pt idx="2">
                  <c:v>31.666666666666664</c:v>
                </c:pt>
              </c:numCache>
            </c:numRef>
          </c:val>
          <c:extLst>
            <c:ext xmlns:c16="http://schemas.microsoft.com/office/drawing/2014/chart" uri="{C3380CC4-5D6E-409C-BE32-E72D297353CC}">
              <c16:uniqueId val="{00000003-2267-4644-8674-DCA89D33D2AB}"/>
            </c:ext>
          </c:extLst>
        </c:ser>
        <c:ser>
          <c:idx val="3"/>
          <c:order val="3"/>
          <c:tx>
            <c:strRef>
              <c:f>'41【Q37S4】'!$I$28</c:f>
              <c:strCache>
                <c:ptCount val="1"/>
                <c:pt idx="0">
                  <c:v>満足していない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'41【Q37S4】'!$I$30:$I$32</c:f>
              <c:numCache>
                <c:formatCode>0.0_ </c:formatCode>
                <c:ptCount val="3"/>
                <c:pt idx="0">
                  <c:v>17.153284671532848</c:v>
                </c:pt>
                <c:pt idx="1">
                  <c:v>15.420560747663551</c:v>
                </c:pt>
                <c:pt idx="2">
                  <c:v>23.333333333333332</c:v>
                </c:pt>
              </c:numCache>
            </c:numRef>
          </c:val>
          <c:extLst>
            <c:ext xmlns:c16="http://schemas.microsoft.com/office/drawing/2014/chart" uri="{C3380CC4-5D6E-409C-BE32-E72D297353CC}">
              <c16:uniqueId val="{00000004-2267-4644-8674-DCA89D33D2AB}"/>
            </c:ext>
          </c:extLst>
        </c:ser>
        <c:dLbls>
          <c:showLegendKey val="0"/>
          <c:showVal val="0"/>
          <c:showCatName val="0"/>
          <c:showSerName val="0"/>
          <c:showPercent val="0"/>
          <c:showBubbleSize val="0"/>
        </c:dLbls>
        <c:gapWidth val="30"/>
        <c:overlap val="100"/>
        <c:axId val="336027776"/>
        <c:axId val="336019456"/>
      </c:barChart>
      <c:catAx>
        <c:axId val="336027776"/>
        <c:scaling>
          <c:orientation val="maxMin"/>
        </c:scaling>
        <c:delete val="1"/>
        <c:axPos val="l"/>
        <c:majorTickMark val="out"/>
        <c:minorTickMark val="none"/>
        <c:tickLblPos val="nextTo"/>
        <c:crossAx val="336019456"/>
        <c:crosses val="autoZero"/>
        <c:auto val="1"/>
        <c:lblAlgn val="ctr"/>
        <c:lblOffset val="100"/>
        <c:tickLblSkip val="3"/>
        <c:tickMarkSkip val="1"/>
        <c:noMultiLvlLbl val="0"/>
      </c:catAx>
      <c:valAx>
        <c:axId val="336019456"/>
        <c:scaling>
          <c:orientation val="minMax"/>
          <c:min val="0"/>
        </c:scaling>
        <c:delete val="1"/>
        <c:axPos val="t"/>
        <c:numFmt formatCode="0%" sourceLinked="1"/>
        <c:majorTickMark val="out"/>
        <c:minorTickMark val="none"/>
        <c:tickLblPos val="nextTo"/>
        <c:crossAx val="336027776"/>
        <c:crossesAt val="1"/>
        <c:crossBetween val="between"/>
      </c:valAx>
      <c:spPr>
        <a:noFill/>
        <a:ln w="25400">
          <a:noFill/>
        </a:ln>
      </c:spPr>
    </c:plotArea>
    <c:legend>
      <c:legendPos val="t"/>
      <c:layout>
        <c:manualLayout>
          <c:xMode val="edge"/>
          <c:yMode val="edge"/>
          <c:x val="4.1626806951146511E-2"/>
          <c:y val="0.41884983876679899"/>
          <c:w val="0.87352499660838523"/>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'42【Q37S5】'!$F$30:$I$30</c:f>
              <c:numCache>
                <c:formatCode>0.0_ </c:formatCode>
                <c:ptCount val="4"/>
                <c:pt idx="0">
                  <c:v>15.51094890510949</c:v>
                </c:pt>
                <c:pt idx="1">
                  <c:v>54.744525547445257</c:v>
                </c:pt>
                <c:pt idx="2">
                  <c:v>22.992700729927009</c:v>
                </c:pt>
                <c:pt idx="3">
                  <c:v>6.7518248175182478</c:v>
                </c:pt>
              </c:numCache>
            </c:numRef>
          </c:val>
          <c:extLst>
            <c:ext xmlns:c16="http://schemas.microsoft.com/office/drawing/2014/chart" uri="{C3380CC4-5D6E-409C-BE32-E72D297353CC}">
              <c16:uniqueId val="{00000005-8447-4EFA-8BC6-05CDA3B7D311}"/>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'42【Q37S5】'!$F$28</c:f>
              <c:strCache>
                <c:ptCount val="1"/>
                <c:pt idx="0">
                  <c:v>満足している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'42【Q37S5】'!$F$30:$F$32</c:f>
              <c:numCache>
                <c:formatCode>0.0_ </c:formatCode>
                <c:ptCount val="3"/>
                <c:pt idx="0">
                  <c:v>15.51094890510949</c:v>
                </c:pt>
                <c:pt idx="1">
                  <c:v>14.719626168224298</c:v>
                </c:pt>
                <c:pt idx="2">
                  <c:v>18.333333333333332</c:v>
                </c:pt>
              </c:numCache>
            </c:numRef>
          </c:val>
          <c:extLst>
            <c:ext xmlns:c16="http://schemas.microsoft.com/office/drawing/2014/chart" uri="{C3380CC4-5D6E-409C-BE32-E72D297353CC}">
              <c16:uniqueId val="{00000001-9C30-4AC1-A1B7-903322F7484F}"/>
            </c:ext>
          </c:extLst>
        </c:ser>
        <c:ser>
          <c:idx val="1"/>
          <c:order val="1"/>
          <c:tx>
            <c:strRef>
              <c:f>'42【Q37S5】'!$G$28</c:f>
              <c:strCache>
                <c:ptCount val="1"/>
                <c:pt idx="0">
                  <c:v>どちらかと言えば満足している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'42【Q37S5】'!$G$30:$G$32</c:f>
              <c:numCache>
                <c:formatCode>0.0_ </c:formatCode>
                <c:ptCount val="3"/>
                <c:pt idx="0">
                  <c:v>54.744525547445257</c:v>
                </c:pt>
                <c:pt idx="1">
                  <c:v>55.841121495327108</c:v>
                </c:pt>
                <c:pt idx="2">
                  <c:v>50.833333333333329</c:v>
                </c:pt>
              </c:numCache>
            </c:numRef>
          </c:val>
          <c:extLst>
            <c:ext xmlns:c16="http://schemas.microsoft.com/office/drawing/2014/chart" uri="{C3380CC4-5D6E-409C-BE32-E72D297353CC}">
              <c16:uniqueId val="{00000002-9C30-4AC1-A1B7-903322F7484F}"/>
            </c:ext>
          </c:extLst>
        </c:ser>
        <c:ser>
          <c:idx val="2"/>
          <c:order val="2"/>
          <c:tx>
            <c:strRef>
              <c:f>'42【Q37S5】'!$H$28</c:f>
              <c:strCache>
                <c:ptCount val="1"/>
                <c:pt idx="0">
                  <c:v>どちらかと言えば満足していない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'42【Q37S5】'!$H$30:$H$32</c:f>
              <c:numCache>
                <c:formatCode>0.0_ </c:formatCode>
                <c:ptCount val="3"/>
                <c:pt idx="0">
                  <c:v>22.992700729927009</c:v>
                </c:pt>
                <c:pt idx="1">
                  <c:v>24.299065420560748</c:v>
                </c:pt>
                <c:pt idx="2">
                  <c:v>18.333333333333332</c:v>
                </c:pt>
              </c:numCache>
            </c:numRef>
          </c:val>
          <c:extLst>
            <c:ext xmlns:c16="http://schemas.microsoft.com/office/drawing/2014/chart" uri="{C3380CC4-5D6E-409C-BE32-E72D297353CC}">
              <c16:uniqueId val="{00000003-9C30-4AC1-A1B7-903322F7484F}"/>
            </c:ext>
          </c:extLst>
        </c:ser>
        <c:ser>
          <c:idx val="3"/>
          <c:order val="3"/>
          <c:tx>
            <c:strRef>
              <c:f>'42【Q37S5】'!$I$28</c:f>
              <c:strCache>
                <c:ptCount val="1"/>
                <c:pt idx="0">
                  <c:v>満足していない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'42【Q37S5】'!$I$30:$I$32</c:f>
              <c:numCache>
                <c:formatCode>0.0_ </c:formatCode>
                <c:ptCount val="3"/>
                <c:pt idx="0">
                  <c:v>6.7518248175182478</c:v>
                </c:pt>
                <c:pt idx="1">
                  <c:v>5.1401869158878499</c:v>
                </c:pt>
                <c:pt idx="2">
                  <c:v>12.5</c:v>
                </c:pt>
              </c:numCache>
            </c:numRef>
          </c:val>
          <c:extLst>
            <c:ext xmlns:c16="http://schemas.microsoft.com/office/drawing/2014/chart" uri="{C3380CC4-5D6E-409C-BE32-E72D297353CC}">
              <c16:uniqueId val="{00000004-9C30-4AC1-A1B7-903322F7484F}"/>
            </c:ext>
          </c:extLst>
        </c:ser>
        <c:dLbls>
          <c:showLegendKey val="0"/>
          <c:showVal val="0"/>
          <c:showCatName val="0"/>
          <c:showSerName val="0"/>
          <c:showPercent val="0"/>
          <c:showBubbleSize val="0"/>
        </c:dLbls>
        <c:gapWidth val="30"/>
        <c:overlap val="100"/>
        <c:axId val="336031936"/>
        <c:axId val="336011968"/>
      </c:barChart>
      <c:catAx>
        <c:axId val="336031936"/>
        <c:scaling>
          <c:orientation val="maxMin"/>
        </c:scaling>
        <c:delete val="1"/>
        <c:axPos val="l"/>
        <c:majorTickMark val="out"/>
        <c:minorTickMark val="none"/>
        <c:tickLblPos val="nextTo"/>
        <c:crossAx val="336011968"/>
        <c:crosses val="autoZero"/>
        <c:auto val="1"/>
        <c:lblAlgn val="ctr"/>
        <c:lblOffset val="100"/>
        <c:tickLblSkip val="3"/>
        <c:tickMarkSkip val="1"/>
        <c:noMultiLvlLbl val="0"/>
      </c:catAx>
      <c:valAx>
        <c:axId val="336011968"/>
        <c:scaling>
          <c:orientation val="minMax"/>
          <c:min val="0"/>
        </c:scaling>
        <c:delete val="1"/>
        <c:axPos val="t"/>
        <c:numFmt formatCode="0%" sourceLinked="1"/>
        <c:majorTickMark val="out"/>
        <c:minorTickMark val="none"/>
        <c:tickLblPos val="nextTo"/>
        <c:crossAx val="336031936"/>
        <c:crossesAt val="1"/>
        <c:crossBetween val="between"/>
      </c:valAx>
      <c:spPr>
        <a:noFill/>
        <a:ln w="25400">
          <a:noFill/>
        </a:ln>
      </c:spPr>
    </c:plotArea>
    <c:legend>
      <c:legendPos val="t"/>
      <c:layout>
        <c:manualLayout>
          <c:xMode val="edge"/>
          <c:yMode val="edge"/>
          <c:x val="4.1626806951146511E-2"/>
          <c:y val="0.41884983876679899"/>
          <c:w val="0.87352499660838523"/>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63513826555157249"/>
          <c:w val="0.9375693739554638"/>
          <c:h val="0.28533683226687756"/>
        </c:manualLayout>
      </c:layout>
      <c:barChart>
        <c:barDir val="bar"/>
        <c:grouping val="percentStacked"/>
        <c:varyColors val="0"/>
        <c:ser>
          <c:idx val="0"/>
          <c:order val="0"/>
          <c:tx>
            <c:strRef>
              <c:f>'10【Q12】'!$F$28</c:f>
              <c:strCache>
                <c:ptCount val="1"/>
                <c:pt idx="0">
                  <c:v>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'10【Q12】'!$F$30:$F$32</c:f>
              <c:numCache>
                <c:formatCode>0.0_ </c:formatCode>
                <c:ptCount val="3"/>
                <c:pt idx="0">
                  <c:v>81.751824817518255</c:v>
                </c:pt>
                <c:pt idx="1">
                  <c:v>87.383177570093466</c:v>
                </c:pt>
                <c:pt idx="2">
                  <c:v>61.666666666666671</c:v>
                </c:pt>
              </c:numCache>
            </c:numRef>
          </c:val>
          <c:extLst>
            <c:ext xmlns:c16="http://schemas.microsoft.com/office/drawing/2014/chart" uri="{C3380CC4-5D6E-409C-BE32-E72D297353CC}">
              <c16:uniqueId val="{00000001-7BB3-4938-9290-2D962EEF5510}"/>
            </c:ext>
          </c:extLst>
        </c:ser>
        <c:ser>
          <c:idx val="1"/>
          <c:order val="1"/>
          <c:tx>
            <c:strRef>
              <c:f>'10【Q12】'!$G$28</c:f>
              <c:strCache>
                <c:ptCount val="1"/>
                <c:pt idx="0">
                  <c:v>いない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'10【Q12】'!$G$30:$G$32</c:f>
              <c:numCache>
                <c:formatCode>0.0_ </c:formatCode>
                <c:ptCount val="3"/>
                <c:pt idx="0">
                  <c:v>18.248175182481752</c:v>
                </c:pt>
                <c:pt idx="1">
                  <c:v>12.616822429906541</c:v>
                </c:pt>
                <c:pt idx="2">
                  <c:v>38.333333333333336</c:v>
                </c:pt>
              </c:numCache>
            </c:numRef>
          </c:val>
          <c:extLst>
            <c:ext xmlns:c16="http://schemas.microsoft.com/office/drawing/2014/chart" uri="{C3380CC4-5D6E-409C-BE32-E72D297353CC}">
              <c16:uniqueId val="{00000002-7BB3-4938-9290-2D962EEF5510}"/>
            </c:ext>
          </c:extLst>
        </c:ser>
        <c:dLbls>
          <c:showLegendKey val="0"/>
          <c:showVal val="0"/>
          <c:showCatName val="0"/>
          <c:showSerName val="0"/>
          <c:showPercent val="0"/>
          <c:showBubbleSize val="0"/>
        </c:dLbls>
        <c:gapWidth val="30"/>
        <c:overlap val="100"/>
        <c:axId val="722036640"/>
        <c:axId val="722045792"/>
      </c:barChart>
      <c:catAx>
        <c:axId val="722036640"/>
        <c:scaling>
          <c:orientation val="maxMin"/>
        </c:scaling>
        <c:delete val="1"/>
        <c:axPos val="l"/>
        <c:majorTickMark val="out"/>
        <c:minorTickMark val="none"/>
        <c:tickLblPos val="nextTo"/>
        <c:crossAx val="722045792"/>
        <c:crosses val="autoZero"/>
        <c:auto val="1"/>
        <c:lblAlgn val="ctr"/>
        <c:lblOffset val="100"/>
        <c:tickLblSkip val="3"/>
        <c:tickMarkSkip val="1"/>
        <c:noMultiLvlLbl val="0"/>
      </c:catAx>
      <c:valAx>
        <c:axId val="722045792"/>
        <c:scaling>
          <c:orientation val="minMax"/>
          <c:min val="0"/>
        </c:scaling>
        <c:delete val="1"/>
        <c:axPos val="t"/>
        <c:numFmt formatCode="0%" sourceLinked="1"/>
        <c:majorTickMark val="out"/>
        <c:minorTickMark val="none"/>
        <c:tickLblPos val="nextTo"/>
        <c:crossAx val="722036640"/>
        <c:crossesAt val="1"/>
        <c:crossBetween val="between"/>
      </c:valAx>
      <c:spPr>
        <a:noFill/>
        <a:ln w="25400">
          <a:noFill/>
        </a:ln>
      </c:spPr>
    </c:plotArea>
    <c:legend>
      <c:legendPos val="t"/>
      <c:layout>
        <c:manualLayout>
          <c:xMode val="edge"/>
          <c:yMode val="edge"/>
          <c:x val="0.35782382308029903"/>
          <c:y val="0.48894933469669255"/>
          <c:w val="0.24113118699332289"/>
          <c:h val="7.644031442471301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'43【Q37S6】'!$F$30:$I$30</c:f>
              <c:numCache>
                <c:formatCode>0.0_ </c:formatCode>
                <c:ptCount val="4"/>
                <c:pt idx="0">
                  <c:v>12.956204379562045</c:v>
                </c:pt>
                <c:pt idx="1">
                  <c:v>57.481751824817515</c:v>
                </c:pt>
                <c:pt idx="2">
                  <c:v>22.080291970802921</c:v>
                </c:pt>
                <c:pt idx="3">
                  <c:v>7.4817518248175192</c:v>
                </c:pt>
              </c:numCache>
            </c:numRef>
          </c:val>
          <c:extLst>
            <c:ext xmlns:c16="http://schemas.microsoft.com/office/drawing/2014/chart" uri="{C3380CC4-5D6E-409C-BE32-E72D297353CC}">
              <c16:uniqueId val="{00000005-17B2-49D2-B498-6C18584AFEA6}"/>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'43【Q37S6】'!$F$28</c:f>
              <c:strCache>
                <c:ptCount val="1"/>
                <c:pt idx="0">
                  <c:v>満足している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'43【Q37S6】'!$F$30:$F$32</c:f>
              <c:numCache>
                <c:formatCode>0.0_ </c:formatCode>
                <c:ptCount val="3"/>
                <c:pt idx="0">
                  <c:v>12.956204379562045</c:v>
                </c:pt>
                <c:pt idx="1">
                  <c:v>11.448598130841122</c:v>
                </c:pt>
                <c:pt idx="2">
                  <c:v>18.333333333333332</c:v>
                </c:pt>
              </c:numCache>
            </c:numRef>
          </c:val>
          <c:extLst>
            <c:ext xmlns:c16="http://schemas.microsoft.com/office/drawing/2014/chart" uri="{C3380CC4-5D6E-409C-BE32-E72D297353CC}">
              <c16:uniqueId val="{00000001-06FC-47CC-94AF-D1D7C6BD7801}"/>
            </c:ext>
          </c:extLst>
        </c:ser>
        <c:ser>
          <c:idx val="1"/>
          <c:order val="1"/>
          <c:tx>
            <c:strRef>
              <c:f>'43【Q37S6】'!$G$28</c:f>
              <c:strCache>
                <c:ptCount val="1"/>
                <c:pt idx="0">
                  <c:v>どちらかと言えば満足している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'43【Q37S6】'!$G$30:$G$32</c:f>
              <c:numCache>
                <c:formatCode>0.0_ </c:formatCode>
                <c:ptCount val="3"/>
                <c:pt idx="0">
                  <c:v>57.481751824817515</c:v>
                </c:pt>
                <c:pt idx="1">
                  <c:v>57.242990654205606</c:v>
                </c:pt>
                <c:pt idx="2">
                  <c:v>58.333333333333336</c:v>
                </c:pt>
              </c:numCache>
            </c:numRef>
          </c:val>
          <c:extLst>
            <c:ext xmlns:c16="http://schemas.microsoft.com/office/drawing/2014/chart" uri="{C3380CC4-5D6E-409C-BE32-E72D297353CC}">
              <c16:uniqueId val="{00000002-06FC-47CC-94AF-D1D7C6BD7801}"/>
            </c:ext>
          </c:extLst>
        </c:ser>
        <c:ser>
          <c:idx val="2"/>
          <c:order val="2"/>
          <c:tx>
            <c:strRef>
              <c:f>'43【Q37S6】'!$H$28</c:f>
              <c:strCache>
                <c:ptCount val="1"/>
                <c:pt idx="0">
                  <c:v>どちらかと言えば満足していない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'43【Q37S6】'!$H$30:$H$32</c:f>
              <c:numCache>
                <c:formatCode>0.0_ </c:formatCode>
                <c:ptCount val="3"/>
                <c:pt idx="0">
                  <c:v>22.080291970802921</c:v>
                </c:pt>
                <c:pt idx="1">
                  <c:v>23.598130841121495</c:v>
                </c:pt>
                <c:pt idx="2">
                  <c:v>16.666666666666664</c:v>
                </c:pt>
              </c:numCache>
            </c:numRef>
          </c:val>
          <c:extLst>
            <c:ext xmlns:c16="http://schemas.microsoft.com/office/drawing/2014/chart" uri="{C3380CC4-5D6E-409C-BE32-E72D297353CC}">
              <c16:uniqueId val="{00000003-06FC-47CC-94AF-D1D7C6BD7801}"/>
            </c:ext>
          </c:extLst>
        </c:ser>
        <c:ser>
          <c:idx val="3"/>
          <c:order val="3"/>
          <c:tx>
            <c:strRef>
              <c:f>'43【Q37S6】'!$I$28</c:f>
              <c:strCache>
                <c:ptCount val="1"/>
                <c:pt idx="0">
                  <c:v>満足していない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'43【Q37S6】'!$I$30:$I$32</c:f>
              <c:numCache>
                <c:formatCode>0.0_ </c:formatCode>
                <c:ptCount val="3"/>
                <c:pt idx="0">
                  <c:v>7.4817518248175192</c:v>
                </c:pt>
                <c:pt idx="1">
                  <c:v>7.7102803738317753</c:v>
                </c:pt>
                <c:pt idx="2">
                  <c:v>6.666666666666667</c:v>
                </c:pt>
              </c:numCache>
            </c:numRef>
          </c:val>
          <c:extLst>
            <c:ext xmlns:c16="http://schemas.microsoft.com/office/drawing/2014/chart" uri="{C3380CC4-5D6E-409C-BE32-E72D297353CC}">
              <c16:uniqueId val="{00000004-06FC-47CC-94AF-D1D7C6BD7801}"/>
            </c:ext>
          </c:extLst>
        </c:ser>
        <c:dLbls>
          <c:showLegendKey val="0"/>
          <c:showVal val="0"/>
          <c:showCatName val="0"/>
          <c:showSerName val="0"/>
          <c:showPercent val="0"/>
          <c:showBubbleSize val="0"/>
        </c:dLbls>
        <c:gapWidth val="30"/>
        <c:overlap val="100"/>
        <c:axId val="336014464"/>
        <c:axId val="336014880"/>
      </c:barChart>
      <c:catAx>
        <c:axId val="336014464"/>
        <c:scaling>
          <c:orientation val="maxMin"/>
        </c:scaling>
        <c:delete val="1"/>
        <c:axPos val="l"/>
        <c:majorTickMark val="out"/>
        <c:minorTickMark val="none"/>
        <c:tickLblPos val="nextTo"/>
        <c:crossAx val="336014880"/>
        <c:crosses val="autoZero"/>
        <c:auto val="1"/>
        <c:lblAlgn val="ctr"/>
        <c:lblOffset val="100"/>
        <c:tickLblSkip val="3"/>
        <c:tickMarkSkip val="1"/>
        <c:noMultiLvlLbl val="0"/>
      </c:catAx>
      <c:valAx>
        <c:axId val="336014880"/>
        <c:scaling>
          <c:orientation val="minMax"/>
          <c:min val="0"/>
        </c:scaling>
        <c:delete val="1"/>
        <c:axPos val="t"/>
        <c:numFmt formatCode="0%" sourceLinked="1"/>
        <c:majorTickMark val="out"/>
        <c:minorTickMark val="none"/>
        <c:tickLblPos val="nextTo"/>
        <c:crossAx val="336014464"/>
        <c:crossesAt val="1"/>
        <c:crossBetween val="between"/>
      </c:valAx>
      <c:spPr>
        <a:noFill/>
        <a:ln w="25400">
          <a:noFill/>
        </a:ln>
      </c:spPr>
    </c:plotArea>
    <c:legend>
      <c:legendPos val="t"/>
      <c:layout>
        <c:manualLayout>
          <c:xMode val="edge"/>
          <c:yMode val="edge"/>
          <c:x val="4.1626806951146511E-2"/>
          <c:y val="0.41884983876679899"/>
          <c:w val="0.87352499660838523"/>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19958233481684354"/>
          <c:w val="0.79279999999999995"/>
          <c:h val="0.61368024649092789"/>
        </c:manualLayout>
      </c:layout>
      <c:barChart>
        <c:barDir val="bar"/>
        <c:grouping val="percentStacked"/>
        <c:varyColors val="0"/>
        <c:ser>
          <c:idx val="0"/>
          <c:order val="0"/>
          <c:tx>
            <c:strRef>
              <c:f>'43【Q37S6】'!$D$34</c:f>
              <c:strCache>
                <c:ptCount val="1"/>
                <c:pt idx="0">
                  <c:v>満足している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'43【Q37S6】'!$C$35:$C$36</c:f>
              <c:strCache>
                <c:ptCount val="2"/>
                <c:pt idx="0">
                  <c:v>男性管理職管理職(n=428)</c:v>
                </c:pt>
                <c:pt idx="1">
                  <c:v>女性管理職管理職(n=120)</c:v>
                </c:pt>
              </c:strCache>
            </c:strRef>
          </c:cat>
          <c:val>
            <c:numRef>
              <c:f>'43【Q37S6】'!$D$35:$D$36</c:f>
              <c:numCache>
                <c:formatCode>0.0_ </c:formatCode>
                <c:ptCount val="2"/>
                <c:pt idx="0">
                  <c:v>11.448598130841122</c:v>
                </c:pt>
                <c:pt idx="1">
                  <c:v>18.333333333333332</c:v>
                </c:pt>
              </c:numCache>
            </c:numRef>
          </c:val>
          <c:extLst>
            <c:ext xmlns:c16="http://schemas.microsoft.com/office/drawing/2014/chart" uri="{C3380CC4-5D6E-409C-BE32-E72D297353CC}">
              <c16:uniqueId val="{00000000-4759-498F-B4E1-CE575DD6F3C2}"/>
            </c:ext>
          </c:extLst>
        </c:ser>
        <c:ser>
          <c:idx val="1"/>
          <c:order val="1"/>
          <c:tx>
            <c:strRef>
              <c:f>'43【Q37S6】'!$E$34</c:f>
              <c:strCache>
                <c:ptCount val="1"/>
                <c:pt idx="0">
                  <c:v>どちらかと言えば満足している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'43【Q37S6】'!$C$35:$C$36</c:f>
              <c:strCache>
                <c:ptCount val="2"/>
                <c:pt idx="0">
                  <c:v>男性管理職管理職(n=428)</c:v>
                </c:pt>
                <c:pt idx="1">
                  <c:v>女性管理職管理職(n=120)</c:v>
                </c:pt>
              </c:strCache>
            </c:strRef>
          </c:cat>
          <c:val>
            <c:numRef>
              <c:f>'43【Q37S6】'!$E$35:$E$36</c:f>
              <c:numCache>
                <c:formatCode>0.0_ </c:formatCode>
                <c:ptCount val="2"/>
                <c:pt idx="0">
                  <c:v>57.242990654205606</c:v>
                </c:pt>
                <c:pt idx="1">
                  <c:v>58.333333333333336</c:v>
                </c:pt>
              </c:numCache>
            </c:numRef>
          </c:val>
          <c:extLst>
            <c:ext xmlns:c16="http://schemas.microsoft.com/office/drawing/2014/chart" uri="{C3380CC4-5D6E-409C-BE32-E72D297353CC}">
              <c16:uniqueId val="{00000001-4759-498F-B4E1-CE575DD6F3C2}"/>
            </c:ext>
          </c:extLst>
        </c:ser>
        <c:ser>
          <c:idx val="2"/>
          <c:order val="2"/>
          <c:tx>
            <c:strRef>
              <c:f>'43【Q37S6】'!$F$34</c:f>
              <c:strCache>
                <c:ptCount val="1"/>
                <c:pt idx="0">
                  <c:v>どちらかと言えば満足していない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'43【Q37S6】'!$C$35:$C$36</c:f>
              <c:strCache>
                <c:ptCount val="2"/>
                <c:pt idx="0">
                  <c:v>男性管理職管理職(n=428)</c:v>
                </c:pt>
                <c:pt idx="1">
                  <c:v>女性管理職管理職(n=120)</c:v>
                </c:pt>
              </c:strCache>
            </c:strRef>
          </c:cat>
          <c:val>
            <c:numRef>
              <c:f>'43【Q37S6】'!$F$35:$F$36</c:f>
              <c:numCache>
                <c:formatCode>0.0_ </c:formatCode>
                <c:ptCount val="2"/>
                <c:pt idx="0">
                  <c:v>23.598130841121495</c:v>
                </c:pt>
                <c:pt idx="1">
                  <c:v>16.666666666666664</c:v>
                </c:pt>
              </c:numCache>
            </c:numRef>
          </c:val>
          <c:extLst>
            <c:ext xmlns:c16="http://schemas.microsoft.com/office/drawing/2014/chart" uri="{C3380CC4-5D6E-409C-BE32-E72D297353CC}">
              <c16:uniqueId val="{00000002-4759-498F-B4E1-CE575DD6F3C2}"/>
            </c:ext>
          </c:extLst>
        </c:ser>
        <c:ser>
          <c:idx val="3"/>
          <c:order val="3"/>
          <c:tx>
            <c:strRef>
              <c:f>'43【Q37S6】'!$G$34</c:f>
              <c:strCache>
                <c:ptCount val="1"/>
                <c:pt idx="0">
                  <c:v>満足していない</c:v>
                </c:pt>
              </c:strCache>
            </c:strRef>
          </c:tx>
          <c:spPr>
            <a:pattFill prst="pct20">
              <a:fgClr>
                <a:srgbClr val="5B9BD5">
                  <a:lumMod val="75000"/>
                </a:srgbClr>
              </a:fgClr>
              <a:bgClr>
                <a:sysClr val="window" lastClr="FFFFFF"/>
              </a:bgClr>
            </a:pattFill>
            <a:ln>
              <a:solidFill>
                <a:srgbClr val="5B9BD5"/>
              </a:solidFill>
            </a:ln>
            <a:effectLst/>
          </c:spPr>
          <c:invertIfNegative val="0"/>
          <c:dLbls>
            <c:dLbl>
              <c:idx val="1"/>
              <c:layout>
                <c:manualLayout>
                  <c:x val="2.3518518518518519E-3"/>
                  <c:y val="0.115942028985507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759-498F-B4E1-CE575DD6F3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'43【Q37S6】'!$C$35:$C$36</c:f>
              <c:strCache>
                <c:ptCount val="2"/>
                <c:pt idx="0">
                  <c:v>男性管理職管理職(n=428)</c:v>
                </c:pt>
                <c:pt idx="1">
                  <c:v>女性管理職管理職(n=120)</c:v>
                </c:pt>
              </c:strCache>
            </c:strRef>
          </c:cat>
          <c:val>
            <c:numRef>
              <c:f>'43【Q37S6】'!$G$35:$G$36</c:f>
              <c:numCache>
                <c:formatCode>0.0_ </c:formatCode>
                <c:ptCount val="2"/>
                <c:pt idx="0">
                  <c:v>7.7102803738317753</c:v>
                </c:pt>
                <c:pt idx="1">
                  <c:v>6.666666666666667</c:v>
                </c:pt>
              </c:numCache>
            </c:numRef>
          </c:val>
          <c:extLst>
            <c:ext xmlns:c16="http://schemas.microsoft.com/office/drawing/2014/chart" uri="{C3380CC4-5D6E-409C-BE32-E72D297353CC}">
              <c16:uniqueId val="{00000004-4759-498F-B4E1-CE575DD6F3C2}"/>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85822891703754423"/>
          <c:w val="0.99840648148148148"/>
          <c:h val="0.1417140248773251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042717683742968"/>
          <c:y val="0.2749955939531053"/>
          <c:w val="0.33020879293666"/>
          <c:h val="0.54536429915080187"/>
        </c:manualLayout>
      </c:layout>
      <c:radarChart>
        <c:radarStyle val="marker"/>
        <c:varyColors val="0"/>
        <c:ser>
          <c:idx val="0"/>
          <c:order val="0"/>
          <c:tx>
            <c:strRef>
              <c:f>'Q37　計'!$C$5</c:f>
              <c:strCache>
                <c:ptCount val="1"/>
                <c:pt idx="0">
                  <c:v>男性管理職</c:v>
                </c:pt>
              </c:strCache>
            </c:strRef>
          </c:tx>
          <c:spPr>
            <a:ln w="28575" cap="rnd">
              <a:solidFill>
                <a:schemeClr val="accent1"/>
              </a:solidFill>
              <a:round/>
            </a:ln>
            <a:effectLst/>
          </c:spPr>
          <c:marker>
            <c:symbol val="none"/>
          </c:marker>
          <c:dLbls>
            <c:dLbl>
              <c:idx val="0"/>
              <c:layout>
                <c:manualLayout>
                  <c:x val="-2.788386086524279E-3"/>
                  <c:y val="0.102222217344044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A4-48F8-A044-189BDAB6F1B1}"/>
                </c:ext>
              </c:extLst>
            </c:dLbl>
            <c:dLbl>
              <c:idx val="1"/>
              <c:layout>
                <c:manualLayout>
                  <c:x val="1.9802765911863338E-2"/>
                  <c:y val="4.1540032217352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A4-48F8-A044-189BDAB6F1B1}"/>
                </c:ext>
              </c:extLst>
            </c:dLbl>
            <c:dLbl>
              <c:idx val="2"/>
              <c:layout>
                <c:manualLayout>
                  <c:x val="-5.2979335643961296E-2"/>
                  <c:y val="-4.18181798225635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A4-48F8-A044-189BDAB6F1B1}"/>
                </c:ext>
              </c:extLst>
            </c:dLbl>
            <c:dLbl>
              <c:idx val="3"/>
              <c:layout>
                <c:manualLayout>
                  <c:x val="2.788386086524279E-3"/>
                  <c:y val="-9.292928849458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A4-48F8-A044-189BDAB6F1B1}"/>
                </c:ext>
              </c:extLst>
            </c:dLbl>
            <c:dLbl>
              <c:idx val="4"/>
              <c:layout>
                <c:manualLayout>
                  <c:x val="2.2426796902668411E-2"/>
                  <c:y val="2.84558346111997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A4-48F8-A044-189BDAB6F1B1}"/>
                </c:ext>
              </c:extLst>
            </c:dLbl>
            <c:dLbl>
              <c:idx val="5"/>
              <c:layout>
                <c:manualLayout>
                  <c:x val="6.1248595401223314E-2"/>
                  <c:y val="4.6572841339678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A4-48F8-A044-189BDAB6F1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'Q37　計'!$D$4:$I$4</c:f>
              <c:strCache>
                <c:ptCount val="6"/>
                <c:pt idx="0">
                  <c:v>仕事の質・職務内容</c:v>
                </c:pt>
                <c:pt idx="1">
                  <c:v>教育訓練の機会</c:v>
                </c:pt>
                <c:pt idx="2">
                  <c:v>給与額</c:v>
                </c:pt>
                <c:pt idx="3">
                  <c:v>上司から受ける援助や指示</c:v>
                </c:pt>
                <c:pt idx="4">
                  <c:v>同僚や部下とのコミュニケーション</c:v>
                </c:pt>
                <c:pt idx="5">
                  <c:v>仕事も含めた生活全般</c:v>
                </c:pt>
              </c:strCache>
            </c:strRef>
          </c:cat>
          <c:val>
            <c:numRef>
              <c:f>'Q37　計'!$D$5:$I$5</c:f>
              <c:numCache>
                <c:formatCode>0.0_ </c:formatCode>
                <c:ptCount val="6"/>
                <c:pt idx="0">
                  <c:v>67.99065420560747</c:v>
                </c:pt>
                <c:pt idx="1">
                  <c:v>50.233644859813083</c:v>
                </c:pt>
                <c:pt idx="2">
                  <c:v>56.775700934579433</c:v>
                </c:pt>
                <c:pt idx="3">
                  <c:v>48.598130841121495</c:v>
                </c:pt>
                <c:pt idx="4">
                  <c:v>70.56074766355141</c:v>
                </c:pt>
                <c:pt idx="5">
                  <c:v>68.691588785046733</c:v>
                </c:pt>
              </c:numCache>
            </c:numRef>
          </c:val>
          <c:extLst>
            <c:ext xmlns:c16="http://schemas.microsoft.com/office/drawing/2014/chart" uri="{C3380CC4-5D6E-409C-BE32-E72D297353CC}">
              <c16:uniqueId val="{00000006-3EA4-48F8-A044-189BDAB6F1B1}"/>
            </c:ext>
          </c:extLst>
        </c:ser>
        <c:ser>
          <c:idx val="1"/>
          <c:order val="1"/>
          <c:tx>
            <c:strRef>
              <c:f>'Q37　計'!$C$6</c:f>
              <c:strCache>
                <c:ptCount val="1"/>
                <c:pt idx="0">
                  <c:v>女性管理職</c:v>
                </c:pt>
              </c:strCache>
            </c:strRef>
          </c:tx>
          <c:spPr>
            <a:ln w="28575" cap="rnd">
              <a:solidFill>
                <a:schemeClr val="accent2"/>
              </a:solidFill>
              <a:prstDash val="sysDot"/>
              <a:round/>
            </a:ln>
            <a:effectLst/>
          </c:spPr>
          <c:marker>
            <c:symbol val="square"/>
            <c:size val="5"/>
            <c:spPr>
              <a:solidFill>
                <a:schemeClr val="accent2"/>
              </a:solidFill>
              <a:ln w="9525">
                <a:solidFill>
                  <a:schemeClr val="accent2"/>
                </a:solidFill>
              </a:ln>
              <a:effectLst/>
            </c:spPr>
          </c:marker>
          <c:dLbls>
            <c:dLbl>
              <c:idx val="0"/>
              <c:layout>
                <c:manualLayout>
                  <c:x val="0"/>
                  <c:y val="2.3232322123646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EA4-48F8-A044-189BDAB6F1B1}"/>
                </c:ext>
              </c:extLst>
            </c:dLbl>
            <c:dLbl>
              <c:idx val="1"/>
              <c:layout>
                <c:manualLayout>
                  <c:x val="-7.8581672226764543E-2"/>
                  <c:y val="3.7140287802941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EA4-48F8-A044-189BDAB6F1B1}"/>
                </c:ext>
              </c:extLst>
            </c:dLbl>
            <c:dLbl>
              <c:idx val="2"/>
              <c:layout>
                <c:manualLayout>
                  <c:x val="0"/>
                  <c:y val="-6.5555564977990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EA4-48F8-A044-189BDAB6F1B1}"/>
                </c:ext>
              </c:extLst>
            </c:dLbl>
            <c:dLbl>
              <c:idx val="3"/>
              <c:layout>
                <c:manualLayout>
                  <c:x val="-2.7884291666848845E-3"/>
                  <c:y val="-0.102366600140181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EA4-48F8-A044-189BDAB6F1B1}"/>
                </c:ext>
              </c:extLst>
            </c:dLbl>
            <c:dLbl>
              <c:idx val="4"/>
              <c:layout>
                <c:manualLayout>
                  <c:x val="5.837643684442953E-2"/>
                  <c:y val="-7.4956778677702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EA4-48F8-A044-189BDAB6F1B1}"/>
                </c:ext>
              </c:extLst>
            </c:dLbl>
            <c:dLbl>
              <c:idx val="5"/>
              <c:layout>
                <c:manualLayout>
                  <c:x val="3.3189439834558097E-2"/>
                  <c:y val="-3.65432134289115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EA4-48F8-A044-189BDAB6F1B1}"/>
                </c:ext>
              </c:extLst>
            </c:dLbl>
            <c:spPr>
              <a:noFill/>
              <a:ln>
                <a:noFill/>
              </a:ln>
              <a:effectLst/>
            </c:spPr>
            <c:txPr>
              <a:bodyPr rot="0" spcFirstLastPara="1" vertOverflow="ellipsis" vert="horz" wrap="square" lIns="38100" tIns="19050" rIns="38100" bIns="19050" anchor="ctr" anchorCtr="1">
                <a:spAutoFit/>
              </a:bodyPr>
              <a:lstStyle/>
              <a:p>
                <a:pPr>
                  <a:defRPr sz="900" b="0" i="0" u="heavy"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'Q37　計'!$D$4:$I$4</c:f>
              <c:strCache>
                <c:ptCount val="6"/>
                <c:pt idx="0">
                  <c:v>仕事の質・職務内容</c:v>
                </c:pt>
                <c:pt idx="1">
                  <c:v>教育訓練の機会</c:v>
                </c:pt>
                <c:pt idx="2">
                  <c:v>給与額</c:v>
                </c:pt>
                <c:pt idx="3">
                  <c:v>上司から受ける援助や指示</c:v>
                </c:pt>
                <c:pt idx="4">
                  <c:v>同僚や部下とのコミュニケーション</c:v>
                </c:pt>
                <c:pt idx="5">
                  <c:v>仕事も含めた生活全般</c:v>
                </c:pt>
              </c:strCache>
            </c:strRef>
          </c:cat>
          <c:val>
            <c:numRef>
              <c:f>'Q37　計'!$D$6:$I$6</c:f>
              <c:numCache>
                <c:formatCode>0.0_ </c:formatCode>
                <c:ptCount val="6"/>
                <c:pt idx="0">
                  <c:v>69.166666666666657</c:v>
                </c:pt>
                <c:pt idx="1">
                  <c:v>43.333333333333329</c:v>
                </c:pt>
                <c:pt idx="2">
                  <c:v>63.333333333333329</c:v>
                </c:pt>
                <c:pt idx="3">
                  <c:v>45</c:v>
                </c:pt>
                <c:pt idx="4">
                  <c:v>69.166666666666657</c:v>
                </c:pt>
                <c:pt idx="5">
                  <c:v>76.666666666666671</c:v>
                </c:pt>
              </c:numCache>
            </c:numRef>
          </c:val>
          <c:extLst>
            <c:ext xmlns:c16="http://schemas.microsoft.com/office/drawing/2014/chart" uri="{C3380CC4-5D6E-409C-BE32-E72D297353CC}">
              <c16:uniqueId val="{0000000C-3EA4-48F8-A044-189BDAB6F1B1}"/>
            </c:ext>
          </c:extLst>
        </c:ser>
        <c:dLbls>
          <c:showLegendKey val="0"/>
          <c:showVal val="0"/>
          <c:showCatName val="0"/>
          <c:showSerName val="0"/>
          <c:showPercent val="0"/>
          <c:showBubbleSize val="0"/>
        </c:dLbls>
        <c:axId val="1123021808"/>
        <c:axId val="1123023472"/>
      </c:radarChart>
      <c:catAx>
        <c:axId val="112302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1123023472"/>
        <c:crosses val="autoZero"/>
        <c:auto val="1"/>
        <c:lblAlgn val="ctr"/>
        <c:lblOffset val="100"/>
        <c:noMultiLvlLbl val="0"/>
      </c:catAx>
      <c:valAx>
        <c:axId val="1123023472"/>
        <c:scaling>
          <c:orientation val="minMax"/>
          <c:max val="80"/>
        </c:scaling>
        <c:delete val="1"/>
        <c:axPos val="l"/>
        <c:majorGridlines>
          <c:spPr>
            <a:ln w="9525" cap="flat" cmpd="sng" algn="ctr">
              <a:solidFill>
                <a:schemeClr val="tx1">
                  <a:lumMod val="15000"/>
                  <a:lumOff val="85000"/>
                </a:schemeClr>
              </a:solidFill>
              <a:round/>
            </a:ln>
            <a:effectLst/>
          </c:spPr>
        </c:majorGridlines>
        <c:numFmt formatCode="0.0_ " sourceLinked="1"/>
        <c:majorTickMark val="none"/>
        <c:minorTickMark val="none"/>
        <c:tickLblPos val="nextTo"/>
        <c:crossAx val="1123021808"/>
        <c:crosses val="autoZero"/>
        <c:crossBetween val="between"/>
      </c:valAx>
      <c:spPr>
        <a:noFill/>
        <a:ln>
          <a:noFill/>
        </a:ln>
        <a:effectLst/>
      </c:spPr>
    </c:plotArea>
    <c:legend>
      <c:legendPos val="t"/>
      <c:layout>
        <c:manualLayout>
          <c:xMode val="edge"/>
          <c:yMode val="edge"/>
          <c:x val="5.7490610503119641E-2"/>
          <c:y val="0.11510569083508869"/>
          <c:w val="0.22410870516185474"/>
          <c:h val="0.1521996208807232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noFill/>
    <a:ln w="9525" cap="flat" cmpd="sng" algn="ctr">
      <a:noFill/>
      <a:round/>
    </a:ln>
    <a:effectLst/>
  </c:spPr>
  <c:txPr>
    <a:bodyPr/>
    <a:lstStyle/>
    <a:p>
      <a:pPr>
        <a:defRPr baseline="0">
          <a:solidFill>
            <a:sysClr val="windowText" lastClr="000000"/>
          </a:solidFill>
          <a:ea typeface="Meiryo UI" panose="020B0604030504040204" pitchFamily="50" charset="-128"/>
        </a:defRPr>
      </a:pPr>
      <a:endParaRPr lang="ja-JP"/>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'44【Q38】'!$F$30:$I$30</c:f>
              <c:numCache>
                <c:formatCode>0.0_ </c:formatCode>
                <c:ptCount val="4"/>
                <c:pt idx="0">
                  <c:v>5.2919708029197077</c:v>
                </c:pt>
                <c:pt idx="1">
                  <c:v>35.036496350364963</c:v>
                </c:pt>
                <c:pt idx="2">
                  <c:v>33.759124087591239</c:v>
                </c:pt>
                <c:pt idx="3">
                  <c:v>25.912408759124091</c:v>
                </c:pt>
              </c:numCache>
            </c:numRef>
          </c:val>
          <c:extLst>
            <c:ext xmlns:c16="http://schemas.microsoft.com/office/drawing/2014/chart" uri="{C3380CC4-5D6E-409C-BE32-E72D297353CC}">
              <c16:uniqueId val="{00000005-0775-4D18-AEBF-6FD67D49318C}"/>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'44【Q38】'!$F$28</c:f>
              <c:strCache>
                <c:ptCount val="1"/>
                <c:pt idx="0">
                  <c:v>現在の方が高い</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'44【Q38】'!$F$30:$F$32</c:f>
              <c:numCache>
                <c:formatCode>0.0_ </c:formatCode>
                <c:ptCount val="3"/>
                <c:pt idx="0">
                  <c:v>5.2919708029197077</c:v>
                </c:pt>
                <c:pt idx="1">
                  <c:v>4.2056074766355138</c:v>
                </c:pt>
                <c:pt idx="2">
                  <c:v>9.1666666666666661</c:v>
                </c:pt>
              </c:numCache>
            </c:numRef>
          </c:val>
          <c:extLst>
            <c:ext xmlns:c16="http://schemas.microsoft.com/office/drawing/2014/chart" uri="{C3380CC4-5D6E-409C-BE32-E72D297353CC}">
              <c16:uniqueId val="{00000001-8366-44A3-BFA3-EDC25FD43A29}"/>
            </c:ext>
          </c:extLst>
        </c:ser>
        <c:ser>
          <c:idx val="1"/>
          <c:order val="1"/>
          <c:tx>
            <c:strRef>
              <c:f>'44【Q38】'!$G$28</c:f>
              <c:strCache>
                <c:ptCount val="1"/>
                <c:pt idx="0">
                  <c:v>同じ程度</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'44【Q38】'!$G$30:$G$32</c:f>
              <c:numCache>
                <c:formatCode>0.0_ </c:formatCode>
                <c:ptCount val="3"/>
                <c:pt idx="0">
                  <c:v>35.036496350364963</c:v>
                </c:pt>
                <c:pt idx="1">
                  <c:v>35.046728971962615</c:v>
                </c:pt>
                <c:pt idx="2">
                  <c:v>35</c:v>
                </c:pt>
              </c:numCache>
            </c:numRef>
          </c:val>
          <c:extLst>
            <c:ext xmlns:c16="http://schemas.microsoft.com/office/drawing/2014/chart" uri="{C3380CC4-5D6E-409C-BE32-E72D297353CC}">
              <c16:uniqueId val="{00000002-8366-44A3-BFA3-EDC25FD43A29}"/>
            </c:ext>
          </c:extLst>
        </c:ser>
        <c:ser>
          <c:idx val="2"/>
          <c:order val="2"/>
          <c:tx>
            <c:strRef>
              <c:f>'44【Q38】'!$H$28</c:f>
              <c:strCache>
                <c:ptCount val="1"/>
                <c:pt idx="0">
                  <c:v>現在の方がやや低い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'44【Q38】'!$H$30:$H$32</c:f>
              <c:numCache>
                <c:formatCode>0.0_ </c:formatCode>
                <c:ptCount val="3"/>
                <c:pt idx="0">
                  <c:v>33.759124087591239</c:v>
                </c:pt>
                <c:pt idx="1">
                  <c:v>35.046728971962615</c:v>
                </c:pt>
                <c:pt idx="2">
                  <c:v>29.166666666666668</c:v>
                </c:pt>
              </c:numCache>
            </c:numRef>
          </c:val>
          <c:extLst>
            <c:ext xmlns:c16="http://schemas.microsoft.com/office/drawing/2014/chart" uri="{C3380CC4-5D6E-409C-BE32-E72D297353CC}">
              <c16:uniqueId val="{00000003-8366-44A3-BFA3-EDC25FD43A29}"/>
            </c:ext>
          </c:extLst>
        </c:ser>
        <c:ser>
          <c:idx val="3"/>
          <c:order val="3"/>
          <c:tx>
            <c:strRef>
              <c:f>'44【Q38】'!$I$28</c:f>
              <c:strCache>
                <c:ptCount val="1"/>
                <c:pt idx="0">
                  <c:v>現在の方が低い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'44【Q38】'!$I$30:$I$32</c:f>
              <c:numCache>
                <c:formatCode>0.0_ </c:formatCode>
                <c:ptCount val="3"/>
                <c:pt idx="0">
                  <c:v>25.912408759124091</c:v>
                </c:pt>
                <c:pt idx="1">
                  <c:v>25.700934579439249</c:v>
                </c:pt>
                <c:pt idx="2">
                  <c:v>26.666666666666668</c:v>
                </c:pt>
              </c:numCache>
            </c:numRef>
          </c:val>
          <c:extLst>
            <c:ext xmlns:c16="http://schemas.microsoft.com/office/drawing/2014/chart" uri="{C3380CC4-5D6E-409C-BE32-E72D297353CC}">
              <c16:uniqueId val="{00000004-8366-44A3-BFA3-EDC25FD43A29}"/>
            </c:ext>
          </c:extLst>
        </c:ser>
        <c:dLbls>
          <c:showLegendKey val="0"/>
          <c:showVal val="0"/>
          <c:showCatName val="0"/>
          <c:showSerName val="0"/>
          <c:showPercent val="0"/>
          <c:showBubbleSize val="0"/>
        </c:dLbls>
        <c:gapWidth val="30"/>
        <c:overlap val="100"/>
        <c:axId val="336012800"/>
        <c:axId val="336033600"/>
      </c:barChart>
      <c:catAx>
        <c:axId val="336012800"/>
        <c:scaling>
          <c:orientation val="maxMin"/>
        </c:scaling>
        <c:delete val="1"/>
        <c:axPos val="l"/>
        <c:majorTickMark val="out"/>
        <c:minorTickMark val="none"/>
        <c:tickLblPos val="nextTo"/>
        <c:crossAx val="336033600"/>
        <c:crosses val="autoZero"/>
        <c:auto val="1"/>
        <c:lblAlgn val="ctr"/>
        <c:lblOffset val="100"/>
        <c:tickLblSkip val="3"/>
        <c:tickMarkSkip val="1"/>
        <c:noMultiLvlLbl val="0"/>
      </c:catAx>
      <c:valAx>
        <c:axId val="336033600"/>
        <c:scaling>
          <c:orientation val="minMax"/>
          <c:min val="0"/>
        </c:scaling>
        <c:delete val="1"/>
        <c:axPos val="t"/>
        <c:numFmt formatCode="0%" sourceLinked="1"/>
        <c:majorTickMark val="out"/>
        <c:minorTickMark val="none"/>
        <c:tickLblPos val="nextTo"/>
        <c:crossAx val="336012800"/>
        <c:crossesAt val="1"/>
        <c:crossBetween val="between"/>
      </c:valAx>
      <c:spPr>
        <a:noFill/>
        <a:ln w="25400">
          <a:noFill/>
        </a:ln>
      </c:spPr>
    </c:plotArea>
    <c:legend>
      <c:legendPos val="t"/>
      <c:layout>
        <c:manualLayout>
          <c:xMode val="edge"/>
          <c:yMode val="edge"/>
          <c:x val="0.18156029639571988"/>
          <c:y val="0.41884983876679899"/>
          <c:w val="0.59365801771923854"/>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9.9750623441396506E-3"/>
          <c:y val="5.1340739941753859E-2"/>
          <c:w val="0.98130709970480623"/>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'45【Q39】'!$F$30:$S$30</c:f>
              <c:numCache>
                <c:formatCode>0.0_ </c:formatCode>
                <c:ptCount val="14"/>
                <c:pt idx="0">
                  <c:v>33.484162895927597</c:v>
                </c:pt>
                <c:pt idx="1">
                  <c:v>43.438914027149323</c:v>
                </c:pt>
                <c:pt idx="2">
                  <c:v>52.941176470588239</c:v>
                </c:pt>
                <c:pt idx="3">
                  <c:v>1.809954751131222</c:v>
                </c:pt>
                <c:pt idx="4">
                  <c:v>14.932126696832579</c:v>
                </c:pt>
                <c:pt idx="5">
                  <c:v>15.384615384615385</c:v>
                </c:pt>
                <c:pt idx="6">
                  <c:v>20.81447963800905</c:v>
                </c:pt>
                <c:pt idx="7">
                  <c:v>6.3348416289592757</c:v>
                </c:pt>
                <c:pt idx="8">
                  <c:v>10.407239819004525</c:v>
                </c:pt>
                <c:pt idx="9">
                  <c:v>4.5248868778280542</c:v>
                </c:pt>
                <c:pt idx="10">
                  <c:v>15.384615384615385</c:v>
                </c:pt>
                <c:pt idx="11">
                  <c:v>24.886877828054299</c:v>
                </c:pt>
                <c:pt idx="12">
                  <c:v>3.1674208144796379</c:v>
                </c:pt>
                <c:pt idx="13">
                  <c:v>0.90497737556561098</c:v>
                </c:pt>
              </c:numCache>
            </c:numRef>
          </c:val>
          <c:extLst>
            <c:ext xmlns:c16="http://schemas.microsoft.com/office/drawing/2014/chart" uri="{C3380CC4-5D6E-409C-BE32-E72D297353CC}">
              <c16:uniqueId val="{00000005-A66D-4968-AEE3-E454C9644E5E}"/>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9.9750623441396506E-3"/>
          <c:y val="5.1340739941753859E-2"/>
          <c:w val="0.98130709970480623"/>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'46【Q40】'!$F$30:$S$30</c:f>
              <c:numCache>
                <c:formatCode>0.0_ </c:formatCode>
                <c:ptCount val="14"/>
                <c:pt idx="0">
                  <c:v>26.299694189602445</c:v>
                </c:pt>
                <c:pt idx="1">
                  <c:v>33.63914373088685</c:v>
                </c:pt>
                <c:pt idx="2">
                  <c:v>7.0336391437308867</c:v>
                </c:pt>
                <c:pt idx="3">
                  <c:v>15.596330275229359</c:v>
                </c:pt>
                <c:pt idx="4">
                  <c:v>5.5045871559633035</c:v>
                </c:pt>
                <c:pt idx="5">
                  <c:v>10.397553516819572</c:v>
                </c:pt>
                <c:pt idx="6">
                  <c:v>31.804281345565748</c:v>
                </c:pt>
                <c:pt idx="7">
                  <c:v>22.324159021406729</c:v>
                </c:pt>
                <c:pt idx="8">
                  <c:v>10.397553516819572</c:v>
                </c:pt>
                <c:pt idx="9">
                  <c:v>17.12538226299694</c:v>
                </c:pt>
                <c:pt idx="10">
                  <c:v>17.737003058103976</c:v>
                </c:pt>
                <c:pt idx="11">
                  <c:v>11.926605504587156</c:v>
                </c:pt>
                <c:pt idx="12">
                  <c:v>2.4464831804281344</c:v>
                </c:pt>
                <c:pt idx="13">
                  <c:v>7.951070336391437</c:v>
                </c:pt>
              </c:numCache>
            </c:numRef>
          </c:val>
          <c:extLst>
            <c:ext xmlns:c16="http://schemas.microsoft.com/office/drawing/2014/chart" uri="{C3380CC4-5D6E-409C-BE32-E72D297353CC}">
              <c16:uniqueId val="{00000005-8162-4513-BD85-F844B14F6A07}"/>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'47【Q41】'!$F$30:$I$30</c:f>
              <c:numCache>
                <c:formatCode>0.0_ </c:formatCode>
                <c:ptCount val="4"/>
                <c:pt idx="0">
                  <c:v>15.693430656934307</c:v>
                </c:pt>
                <c:pt idx="1">
                  <c:v>49.817518248175183</c:v>
                </c:pt>
                <c:pt idx="2">
                  <c:v>26.277372262773724</c:v>
                </c:pt>
                <c:pt idx="3">
                  <c:v>8.2116788321167888</c:v>
                </c:pt>
              </c:numCache>
            </c:numRef>
          </c:val>
          <c:extLst>
            <c:ext xmlns:c16="http://schemas.microsoft.com/office/drawing/2014/chart" uri="{C3380CC4-5D6E-409C-BE32-E72D297353CC}">
              <c16:uniqueId val="{00000005-07BF-493D-8531-89EBA165582F}"/>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'47【Q41】'!$F$28</c:f>
              <c:strCache>
                <c:ptCount val="1"/>
                <c:pt idx="0">
                  <c:v>十分発揮できている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'47【Q41】'!$F$30:$F$32</c:f>
              <c:numCache>
                <c:formatCode>0.0_ </c:formatCode>
                <c:ptCount val="3"/>
                <c:pt idx="0">
                  <c:v>15.693430656934307</c:v>
                </c:pt>
                <c:pt idx="1">
                  <c:v>15.654205607476634</c:v>
                </c:pt>
                <c:pt idx="2">
                  <c:v>15.833333333333332</c:v>
                </c:pt>
              </c:numCache>
            </c:numRef>
          </c:val>
          <c:extLst>
            <c:ext xmlns:c16="http://schemas.microsoft.com/office/drawing/2014/chart" uri="{C3380CC4-5D6E-409C-BE32-E72D297353CC}">
              <c16:uniqueId val="{00000001-B986-4439-BE77-1FF521229D2D}"/>
            </c:ext>
          </c:extLst>
        </c:ser>
        <c:ser>
          <c:idx val="1"/>
          <c:order val="1"/>
          <c:tx>
            <c:strRef>
              <c:f>'47【Q41】'!$G$28</c:f>
              <c:strCache>
                <c:ptCount val="1"/>
                <c:pt idx="0">
                  <c:v>やや発揮できている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'47【Q41】'!$G$30:$G$32</c:f>
              <c:numCache>
                <c:formatCode>0.0_ </c:formatCode>
                <c:ptCount val="3"/>
                <c:pt idx="0">
                  <c:v>49.817518248175183</c:v>
                </c:pt>
                <c:pt idx="1">
                  <c:v>50.23364485981309</c:v>
                </c:pt>
                <c:pt idx="2">
                  <c:v>48.333333333333336</c:v>
                </c:pt>
              </c:numCache>
            </c:numRef>
          </c:val>
          <c:extLst>
            <c:ext xmlns:c16="http://schemas.microsoft.com/office/drawing/2014/chart" uri="{C3380CC4-5D6E-409C-BE32-E72D297353CC}">
              <c16:uniqueId val="{00000002-B986-4439-BE77-1FF521229D2D}"/>
            </c:ext>
          </c:extLst>
        </c:ser>
        <c:ser>
          <c:idx val="2"/>
          <c:order val="2"/>
          <c:tx>
            <c:strRef>
              <c:f>'47【Q41】'!$H$28</c:f>
              <c:strCache>
                <c:ptCount val="1"/>
                <c:pt idx="0">
                  <c:v>あまり発揮できていない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'47【Q41】'!$H$30:$H$32</c:f>
              <c:numCache>
                <c:formatCode>0.0_ </c:formatCode>
                <c:ptCount val="3"/>
                <c:pt idx="0">
                  <c:v>26.277372262773724</c:v>
                </c:pt>
                <c:pt idx="1">
                  <c:v>25.467289719626169</c:v>
                </c:pt>
                <c:pt idx="2">
                  <c:v>29.166666666666668</c:v>
                </c:pt>
              </c:numCache>
            </c:numRef>
          </c:val>
          <c:extLst>
            <c:ext xmlns:c16="http://schemas.microsoft.com/office/drawing/2014/chart" uri="{C3380CC4-5D6E-409C-BE32-E72D297353CC}">
              <c16:uniqueId val="{00000003-B986-4439-BE77-1FF521229D2D}"/>
            </c:ext>
          </c:extLst>
        </c:ser>
        <c:ser>
          <c:idx val="3"/>
          <c:order val="3"/>
          <c:tx>
            <c:strRef>
              <c:f>'47【Q41】'!$I$28</c:f>
              <c:strCache>
                <c:ptCount val="1"/>
                <c:pt idx="0">
                  <c:v>発揮できていない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'47【Q41】'!$I$30:$I$32</c:f>
              <c:numCache>
                <c:formatCode>0.0_ </c:formatCode>
                <c:ptCount val="3"/>
                <c:pt idx="0">
                  <c:v>8.2116788321167888</c:v>
                </c:pt>
                <c:pt idx="1">
                  <c:v>8.6448598130841123</c:v>
                </c:pt>
                <c:pt idx="2">
                  <c:v>6.666666666666667</c:v>
                </c:pt>
              </c:numCache>
            </c:numRef>
          </c:val>
          <c:extLst>
            <c:ext xmlns:c16="http://schemas.microsoft.com/office/drawing/2014/chart" uri="{C3380CC4-5D6E-409C-BE32-E72D297353CC}">
              <c16:uniqueId val="{00000004-B986-4439-BE77-1FF521229D2D}"/>
            </c:ext>
          </c:extLst>
        </c:ser>
        <c:dLbls>
          <c:showLegendKey val="0"/>
          <c:showVal val="0"/>
          <c:showCatName val="0"/>
          <c:showSerName val="0"/>
          <c:showPercent val="0"/>
          <c:showBubbleSize val="0"/>
        </c:dLbls>
        <c:gapWidth val="30"/>
        <c:overlap val="100"/>
        <c:axId val="336014048"/>
        <c:axId val="336015712"/>
      </c:barChart>
      <c:catAx>
        <c:axId val="336014048"/>
        <c:scaling>
          <c:orientation val="maxMin"/>
        </c:scaling>
        <c:delete val="1"/>
        <c:axPos val="l"/>
        <c:majorTickMark val="out"/>
        <c:minorTickMark val="none"/>
        <c:tickLblPos val="nextTo"/>
        <c:crossAx val="336015712"/>
        <c:crosses val="autoZero"/>
        <c:auto val="1"/>
        <c:lblAlgn val="ctr"/>
        <c:lblOffset val="100"/>
        <c:tickLblSkip val="3"/>
        <c:tickMarkSkip val="1"/>
        <c:noMultiLvlLbl val="0"/>
      </c:catAx>
      <c:valAx>
        <c:axId val="336015712"/>
        <c:scaling>
          <c:orientation val="minMax"/>
          <c:min val="0"/>
        </c:scaling>
        <c:delete val="1"/>
        <c:axPos val="t"/>
        <c:numFmt formatCode="0%" sourceLinked="1"/>
        <c:majorTickMark val="out"/>
        <c:minorTickMark val="none"/>
        <c:tickLblPos val="nextTo"/>
        <c:crossAx val="336014048"/>
        <c:crossesAt val="1"/>
        <c:crossBetween val="between"/>
      </c:valAx>
      <c:spPr>
        <a:noFill/>
        <a:ln w="25400">
          <a:noFill/>
        </a:ln>
      </c:spPr>
    </c:plotArea>
    <c:legend>
      <c:legendPos val="t"/>
      <c:layout>
        <c:manualLayout>
          <c:xMode val="edge"/>
          <c:yMode val="edge"/>
          <c:x val="0.1497908135756742"/>
          <c:y val="0.41884983876679899"/>
          <c:w val="0.65719698335932986"/>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8192771084337352E-2"/>
          <c:y val="5.1368424837306297E-2"/>
          <c:w val="0.8558062169939602"/>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'12【Q14】'!$F$30:$G$30</c:f>
              <c:numCache>
                <c:formatCode>0.0_ </c:formatCode>
                <c:ptCount val="2"/>
                <c:pt idx="0">
                  <c:v>70.620437956204384</c:v>
                </c:pt>
                <c:pt idx="1">
                  <c:v>29.37956204379562</c:v>
                </c:pt>
              </c:numCache>
            </c:numRef>
          </c:val>
          <c:extLst>
            <c:ext xmlns:c16="http://schemas.microsoft.com/office/drawing/2014/chart" uri="{C3380CC4-5D6E-409C-BE32-E72D297353CC}">
              <c16:uniqueId val="{00000005-3466-4CFB-9EAB-DBC6D2396B8E}"/>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19958233481684354"/>
          <c:w val="0.79279999999999995"/>
          <c:h val="0.61368024649092789"/>
        </c:manualLayout>
      </c:layout>
      <c:barChart>
        <c:barDir val="bar"/>
        <c:grouping val="percentStacked"/>
        <c:varyColors val="0"/>
        <c:ser>
          <c:idx val="0"/>
          <c:order val="0"/>
          <c:tx>
            <c:strRef>
              <c:f>'47【Q41】'!$D$34</c:f>
              <c:strCache>
                <c:ptCount val="1"/>
                <c:pt idx="0">
                  <c:v>十分発揮できている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'47【Q41】'!$C$35:$C$36</c:f>
              <c:strCache>
                <c:ptCount val="2"/>
                <c:pt idx="0">
                  <c:v>男性管理職(n=428)</c:v>
                </c:pt>
                <c:pt idx="1">
                  <c:v>女性管理職(n=120)</c:v>
                </c:pt>
              </c:strCache>
            </c:strRef>
          </c:cat>
          <c:val>
            <c:numRef>
              <c:f>'47【Q41】'!$D$35:$D$36</c:f>
              <c:numCache>
                <c:formatCode>0.0_ </c:formatCode>
                <c:ptCount val="2"/>
                <c:pt idx="0">
                  <c:v>15.654205607476634</c:v>
                </c:pt>
                <c:pt idx="1">
                  <c:v>15.833333333333332</c:v>
                </c:pt>
              </c:numCache>
            </c:numRef>
          </c:val>
          <c:extLst>
            <c:ext xmlns:c16="http://schemas.microsoft.com/office/drawing/2014/chart" uri="{C3380CC4-5D6E-409C-BE32-E72D297353CC}">
              <c16:uniqueId val="{00000000-518A-413F-A9D7-569FC74D3A9D}"/>
            </c:ext>
          </c:extLst>
        </c:ser>
        <c:ser>
          <c:idx val="1"/>
          <c:order val="1"/>
          <c:tx>
            <c:strRef>
              <c:f>'47【Q41】'!$E$34</c:f>
              <c:strCache>
                <c:ptCount val="1"/>
                <c:pt idx="0">
                  <c:v>やや発揮できている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'47【Q41】'!$C$35:$C$36</c:f>
              <c:strCache>
                <c:ptCount val="2"/>
                <c:pt idx="0">
                  <c:v>男性管理職(n=428)</c:v>
                </c:pt>
                <c:pt idx="1">
                  <c:v>女性管理職(n=120)</c:v>
                </c:pt>
              </c:strCache>
            </c:strRef>
          </c:cat>
          <c:val>
            <c:numRef>
              <c:f>'47【Q41】'!$E$35:$E$36</c:f>
              <c:numCache>
                <c:formatCode>0.0_ </c:formatCode>
                <c:ptCount val="2"/>
                <c:pt idx="0">
                  <c:v>50.23364485981309</c:v>
                </c:pt>
                <c:pt idx="1">
                  <c:v>48.333333333333336</c:v>
                </c:pt>
              </c:numCache>
            </c:numRef>
          </c:val>
          <c:extLst>
            <c:ext xmlns:c16="http://schemas.microsoft.com/office/drawing/2014/chart" uri="{C3380CC4-5D6E-409C-BE32-E72D297353CC}">
              <c16:uniqueId val="{00000001-518A-413F-A9D7-569FC74D3A9D}"/>
            </c:ext>
          </c:extLst>
        </c:ser>
        <c:ser>
          <c:idx val="2"/>
          <c:order val="2"/>
          <c:tx>
            <c:strRef>
              <c:f>'47【Q41】'!$F$34</c:f>
              <c:strCache>
                <c:ptCount val="1"/>
                <c:pt idx="0">
                  <c:v>あまり発揮できていない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'47【Q41】'!$C$35:$C$36</c:f>
              <c:strCache>
                <c:ptCount val="2"/>
                <c:pt idx="0">
                  <c:v>男性管理職(n=428)</c:v>
                </c:pt>
                <c:pt idx="1">
                  <c:v>女性管理職(n=120)</c:v>
                </c:pt>
              </c:strCache>
            </c:strRef>
          </c:cat>
          <c:val>
            <c:numRef>
              <c:f>'47【Q41】'!$F$35:$F$36</c:f>
              <c:numCache>
                <c:formatCode>0.0_ </c:formatCode>
                <c:ptCount val="2"/>
                <c:pt idx="0">
                  <c:v>25.467289719626169</c:v>
                </c:pt>
                <c:pt idx="1">
                  <c:v>29.166666666666668</c:v>
                </c:pt>
              </c:numCache>
            </c:numRef>
          </c:val>
          <c:extLst>
            <c:ext xmlns:c16="http://schemas.microsoft.com/office/drawing/2014/chart" uri="{C3380CC4-5D6E-409C-BE32-E72D297353CC}">
              <c16:uniqueId val="{00000002-518A-413F-A9D7-569FC74D3A9D}"/>
            </c:ext>
          </c:extLst>
        </c:ser>
        <c:ser>
          <c:idx val="3"/>
          <c:order val="3"/>
          <c:tx>
            <c:strRef>
              <c:f>'47【Q41】'!$G$34</c:f>
              <c:strCache>
                <c:ptCount val="1"/>
                <c:pt idx="0">
                  <c:v>発揮できていない</c:v>
                </c:pt>
              </c:strCache>
            </c:strRef>
          </c:tx>
          <c:spPr>
            <a:pattFill prst="pct20">
              <a:fgClr>
                <a:srgbClr val="5B9BD5">
                  <a:lumMod val="75000"/>
                </a:srgbClr>
              </a:fgClr>
              <a:bgClr>
                <a:sysClr val="window" lastClr="FFFFFF"/>
              </a:bgClr>
            </a:pattFill>
            <a:ln>
              <a:solidFill>
                <a:srgbClr val="5B9BD5"/>
              </a:solidFill>
            </a:ln>
            <a:effectLst/>
          </c:spPr>
          <c:invertIfNegative val="0"/>
          <c:dLbls>
            <c:dLbl>
              <c:idx val="1"/>
              <c:layout>
                <c:manualLayout>
                  <c:x val="2.3518518518518519E-3"/>
                  <c:y val="0.115942028985507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8A-413F-A9D7-569FC74D3A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'47【Q41】'!$C$35:$C$36</c:f>
              <c:strCache>
                <c:ptCount val="2"/>
                <c:pt idx="0">
                  <c:v>男性管理職(n=428)</c:v>
                </c:pt>
                <c:pt idx="1">
                  <c:v>女性管理職(n=120)</c:v>
                </c:pt>
              </c:strCache>
            </c:strRef>
          </c:cat>
          <c:val>
            <c:numRef>
              <c:f>'47【Q41】'!$G$35:$G$36</c:f>
              <c:numCache>
                <c:formatCode>0.0_ </c:formatCode>
                <c:ptCount val="2"/>
                <c:pt idx="0">
                  <c:v>8.6448598130841123</c:v>
                </c:pt>
                <c:pt idx="1">
                  <c:v>6.666666666666667</c:v>
                </c:pt>
              </c:numCache>
            </c:numRef>
          </c:val>
          <c:extLst>
            <c:ext xmlns:c16="http://schemas.microsoft.com/office/drawing/2014/chart" uri="{C3380CC4-5D6E-409C-BE32-E72D297353CC}">
              <c16:uniqueId val="{00000004-518A-413F-A9D7-569FC74D3A9D}"/>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85822891703754423"/>
          <c:w val="0.99840648148148148"/>
          <c:h val="0.1417140248773251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'48【Q42】'!$F$30:$I$30</c:f>
              <c:numCache>
                <c:formatCode>0.0_ </c:formatCode>
                <c:ptCount val="4"/>
                <c:pt idx="0">
                  <c:v>12.59124087591241</c:v>
                </c:pt>
                <c:pt idx="1">
                  <c:v>46.167883211678834</c:v>
                </c:pt>
                <c:pt idx="2">
                  <c:v>31.751824817518248</c:v>
                </c:pt>
                <c:pt idx="3">
                  <c:v>9.4890510948905096</c:v>
                </c:pt>
              </c:numCache>
            </c:numRef>
          </c:val>
          <c:extLst>
            <c:ext xmlns:c16="http://schemas.microsoft.com/office/drawing/2014/chart" uri="{C3380CC4-5D6E-409C-BE32-E72D297353CC}">
              <c16:uniqueId val="{00000005-F168-4C55-A7AE-184EC2C62110}"/>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'48【Q42】'!$F$28</c:f>
              <c:strCache>
                <c:ptCount val="1"/>
                <c:pt idx="0">
                  <c:v>大いに感じている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'48【Q42】'!$F$30:$F$32</c:f>
              <c:numCache>
                <c:formatCode>0.0_ </c:formatCode>
                <c:ptCount val="3"/>
                <c:pt idx="0">
                  <c:v>12.59124087591241</c:v>
                </c:pt>
                <c:pt idx="1">
                  <c:v>11.214953271028037</c:v>
                </c:pt>
                <c:pt idx="2">
                  <c:v>17.5</c:v>
                </c:pt>
              </c:numCache>
            </c:numRef>
          </c:val>
          <c:extLst>
            <c:ext xmlns:c16="http://schemas.microsoft.com/office/drawing/2014/chart" uri="{C3380CC4-5D6E-409C-BE32-E72D297353CC}">
              <c16:uniqueId val="{00000001-B6BA-4631-A4E7-B001A9C36072}"/>
            </c:ext>
          </c:extLst>
        </c:ser>
        <c:ser>
          <c:idx val="1"/>
          <c:order val="1"/>
          <c:tx>
            <c:strRef>
              <c:f>'48【Q42】'!$G$28</c:f>
              <c:strCache>
                <c:ptCount val="1"/>
                <c:pt idx="0">
                  <c:v>やや感じている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'48【Q42】'!$G$30:$G$32</c:f>
              <c:numCache>
                <c:formatCode>0.0_ </c:formatCode>
                <c:ptCount val="3"/>
                <c:pt idx="0">
                  <c:v>46.167883211678834</c:v>
                </c:pt>
                <c:pt idx="1">
                  <c:v>47.196261682242991</c:v>
                </c:pt>
                <c:pt idx="2">
                  <c:v>42.5</c:v>
                </c:pt>
              </c:numCache>
            </c:numRef>
          </c:val>
          <c:extLst>
            <c:ext xmlns:c16="http://schemas.microsoft.com/office/drawing/2014/chart" uri="{C3380CC4-5D6E-409C-BE32-E72D297353CC}">
              <c16:uniqueId val="{00000002-B6BA-4631-A4E7-B001A9C36072}"/>
            </c:ext>
          </c:extLst>
        </c:ser>
        <c:ser>
          <c:idx val="2"/>
          <c:order val="2"/>
          <c:tx>
            <c:strRef>
              <c:f>'48【Q42】'!$H$28</c:f>
              <c:strCache>
                <c:ptCount val="1"/>
                <c:pt idx="0">
                  <c:v>あまり感じていない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'48【Q42】'!$H$30:$H$32</c:f>
              <c:numCache>
                <c:formatCode>0.0_ </c:formatCode>
                <c:ptCount val="3"/>
                <c:pt idx="0">
                  <c:v>31.751824817518248</c:v>
                </c:pt>
                <c:pt idx="1">
                  <c:v>32.242990654205606</c:v>
                </c:pt>
                <c:pt idx="2">
                  <c:v>30</c:v>
                </c:pt>
              </c:numCache>
            </c:numRef>
          </c:val>
          <c:extLst>
            <c:ext xmlns:c16="http://schemas.microsoft.com/office/drawing/2014/chart" uri="{C3380CC4-5D6E-409C-BE32-E72D297353CC}">
              <c16:uniqueId val="{00000003-B6BA-4631-A4E7-B001A9C36072}"/>
            </c:ext>
          </c:extLst>
        </c:ser>
        <c:ser>
          <c:idx val="3"/>
          <c:order val="3"/>
          <c:tx>
            <c:strRef>
              <c:f>'48【Q42】'!$I$28</c:f>
              <c:strCache>
                <c:ptCount val="1"/>
                <c:pt idx="0">
                  <c:v>感じていない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'48【Q42】'!$I$30:$I$32</c:f>
              <c:numCache>
                <c:formatCode>0.0_ </c:formatCode>
                <c:ptCount val="3"/>
                <c:pt idx="0">
                  <c:v>9.4890510948905096</c:v>
                </c:pt>
                <c:pt idx="1">
                  <c:v>9.3457943925233646</c:v>
                </c:pt>
                <c:pt idx="2">
                  <c:v>10</c:v>
                </c:pt>
              </c:numCache>
            </c:numRef>
          </c:val>
          <c:extLst>
            <c:ext xmlns:c16="http://schemas.microsoft.com/office/drawing/2014/chart" uri="{C3380CC4-5D6E-409C-BE32-E72D297353CC}">
              <c16:uniqueId val="{00000004-B6BA-4631-A4E7-B001A9C36072}"/>
            </c:ext>
          </c:extLst>
        </c:ser>
        <c:dLbls>
          <c:showLegendKey val="0"/>
          <c:showVal val="0"/>
          <c:showCatName val="0"/>
          <c:showSerName val="0"/>
          <c:showPercent val="0"/>
          <c:showBubbleSize val="0"/>
        </c:dLbls>
        <c:gapWidth val="30"/>
        <c:overlap val="100"/>
        <c:axId val="336016128"/>
        <c:axId val="336034432"/>
      </c:barChart>
      <c:catAx>
        <c:axId val="336016128"/>
        <c:scaling>
          <c:orientation val="maxMin"/>
        </c:scaling>
        <c:delete val="1"/>
        <c:axPos val="l"/>
        <c:majorTickMark val="out"/>
        <c:minorTickMark val="none"/>
        <c:tickLblPos val="nextTo"/>
        <c:crossAx val="336034432"/>
        <c:crosses val="autoZero"/>
        <c:auto val="1"/>
        <c:lblAlgn val="ctr"/>
        <c:lblOffset val="100"/>
        <c:tickLblSkip val="3"/>
        <c:tickMarkSkip val="1"/>
        <c:noMultiLvlLbl val="0"/>
      </c:catAx>
      <c:valAx>
        <c:axId val="336034432"/>
        <c:scaling>
          <c:orientation val="minMax"/>
          <c:min val="0"/>
        </c:scaling>
        <c:delete val="1"/>
        <c:axPos val="t"/>
        <c:numFmt formatCode="0%" sourceLinked="1"/>
        <c:majorTickMark val="out"/>
        <c:minorTickMark val="none"/>
        <c:tickLblPos val="nextTo"/>
        <c:crossAx val="336016128"/>
        <c:crossesAt val="1"/>
        <c:crossBetween val="between"/>
      </c:valAx>
      <c:spPr>
        <a:noFill/>
        <a:ln w="25400">
          <a:noFill/>
        </a:ln>
      </c:spPr>
    </c:plotArea>
    <c:legend>
      <c:legendPos val="t"/>
      <c:layout>
        <c:manualLayout>
          <c:xMode val="edge"/>
          <c:yMode val="edge"/>
          <c:x val="0.20833532098638166"/>
          <c:y val="0.41884983876679899"/>
          <c:w val="0.54010796853791498"/>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19958233481684354"/>
          <c:w val="0.79279999999999995"/>
          <c:h val="0.61368024649092789"/>
        </c:manualLayout>
      </c:layout>
      <c:barChart>
        <c:barDir val="bar"/>
        <c:grouping val="percentStacked"/>
        <c:varyColors val="0"/>
        <c:ser>
          <c:idx val="0"/>
          <c:order val="0"/>
          <c:tx>
            <c:strRef>
              <c:f>'48【Q42】'!$D$34</c:f>
              <c:strCache>
                <c:ptCount val="1"/>
                <c:pt idx="0">
                  <c:v>大いに感じている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'48【Q42】'!$C$35:$C$36</c:f>
              <c:strCache>
                <c:ptCount val="2"/>
                <c:pt idx="0">
                  <c:v>男性管理職(n=428)</c:v>
                </c:pt>
                <c:pt idx="1">
                  <c:v>女性管理職(n=120)</c:v>
                </c:pt>
              </c:strCache>
            </c:strRef>
          </c:cat>
          <c:val>
            <c:numRef>
              <c:f>'48【Q42】'!$D$35:$D$36</c:f>
              <c:numCache>
                <c:formatCode>0.0_ </c:formatCode>
                <c:ptCount val="2"/>
                <c:pt idx="0">
                  <c:v>11.214953271028037</c:v>
                </c:pt>
                <c:pt idx="1">
                  <c:v>17.5</c:v>
                </c:pt>
              </c:numCache>
            </c:numRef>
          </c:val>
          <c:extLst>
            <c:ext xmlns:c16="http://schemas.microsoft.com/office/drawing/2014/chart" uri="{C3380CC4-5D6E-409C-BE32-E72D297353CC}">
              <c16:uniqueId val="{00000000-18C8-440C-8478-672C7BD1AE9F}"/>
            </c:ext>
          </c:extLst>
        </c:ser>
        <c:ser>
          <c:idx val="1"/>
          <c:order val="1"/>
          <c:tx>
            <c:strRef>
              <c:f>'48【Q42】'!$E$34</c:f>
              <c:strCache>
                <c:ptCount val="1"/>
                <c:pt idx="0">
                  <c:v>やや感じている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'48【Q42】'!$C$35:$C$36</c:f>
              <c:strCache>
                <c:ptCount val="2"/>
                <c:pt idx="0">
                  <c:v>男性管理職(n=428)</c:v>
                </c:pt>
                <c:pt idx="1">
                  <c:v>女性管理職(n=120)</c:v>
                </c:pt>
              </c:strCache>
            </c:strRef>
          </c:cat>
          <c:val>
            <c:numRef>
              <c:f>'48【Q42】'!$E$35:$E$36</c:f>
              <c:numCache>
                <c:formatCode>0.0_ </c:formatCode>
                <c:ptCount val="2"/>
                <c:pt idx="0">
                  <c:v>47.196261682242991</c:v>
                </c:pt>
                <c:pt idx="1">
                  <c:v>42.5</c:v>
                </c:pt>
              </c:numCache>
            </c:numRef>
          </c:val>
          <c:extLst>
            <c:ext xmlns:c16="http://schemas.microsoft.com/office/drawing/2014/chart" uri="{C3380CC4-5D6E-409C-BE32-E72D297353CC}">
              <c16:uniqueId val="{00000001-18C8-440C-8478-672C7BD1AE9F}"/>
            </c:ext>
          </c:extLst>
        </c:ser>
        <c:ser>
          <c:idx val="2"/>
          <c:order val="2"/>
          <c:tx>
            <c:strRef>
              <c:f>'48【Q42】'!$F$34</c:f>
              <c:strCache>
                <c:ptCount val="1"/>
                <c:pt idx="0">
                  <c:v>あまり感じていない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'48【Q42】'!$C$35:$C$36</c:f>
              <c:strCache>
                <c:ptCount val="2"/>
                <c:pt idx="0">
                  <c:v>男性管理職(n=428)</c:v>
                </c:pt>
                <c:pt idx="1">
                  <c:v>女性管理職(n=120)</c:v>
                </c:pt>
              </c:strCache>
            </c:strRef>
          </c:cat>
          <c:val>
            <c:numRef>
              <c:f>'48【Q42】'!$F$35:$F$36</c:f>
              <c:numCache>
                <c:formatCode>0.0_ </c:formatCode>
                <c:ptCount val="2"/>
                <c:pt idx="0">
                  <c:v>32.242990654205606</c:v>
                </c:pt>
                <c:pt idx="1">
                  <c:v>30</c:v>
                </c:pt>
              </c:numCache>
            </c:numRef>
          </c:val>
          <c:extLst>
            <c:ext xmlns:c16="http://schemas.microsoft.com/office/drawing/2014/chart" uri="{C3380CC4-5D6E-409C-BE32-E72D297353CC}">
              <c16:uniqueId val="{00000002-18C8-440C-8478-672C7BD1AE9F}"/>
            </c:ext>
          </c:extLst>
        </c:ser>
        <c:ser>
          <c:idx val="3"/>
          <c:order val="3"/>
          <c:tx>
            <c:strRef>
              <c:f>'48【Q42】'!$G$34</c:f>
              <c:strCache>
                <c:ptCount val="1"/>
                <c:pt idx="0">
                  <c:v>感じていない</c:v>
                </c:pt>
              </c:strCache>
            </c:strRef>
          </c:tx>
          <c:spPr>
            <a:pattFill prst="pct20">
              <a:fgClr>
                <a:srgbClr val="5B9BD5">
                  <a:lumMod val="75000"/>
                </a:srgbClr>
              </a:fgClr>
              <a:bgClr>
                <a:sysClr val="window" lastClr="FFFFFF"/>
              </a:bgClr>
            </a:pattFill>
            <a:ln>
              <a:solidFill>
                <a:srgbClr val="5B9BD5"/>
              </a:solidFill>
            </a:ln>
            <a:effectLst/>
          </c:spPr>
          <c:invertIfNegative val="0"/>
          <c:dLbls>
            <c:dLbl>
              <c:idx val="1"/>
              <c:layout>
                <c:manualLayout>
                  <c:x val="2.3518518518518519E-3"/>
                  <c:y val="0.115942028985507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C8-440C-8478-672C7BD1AE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'48【Q42】'!$C$35:$C$36</c:f>
              <c:strCache>
                <c:ptCount val="2"/>
                <c:pt idx="0">
                  <c:v>男性管理職(n=428)</c:v>
                </c:pt>
                <c:pt idx="1">
                  <c:v>女性管理職(n=120)</c:v>
                </c:pt>
              </c:strCache>
            </c:strRef>
          </c:cat>
          <c:val>
            <c:numRef>
              <c:f>'48【Q42】'!$G$35:$G$36</c:f>
              <c:numCache>
                <c:formatCode>0.0_ </c:formatCode>
                <c:ptCount val="2"/>
                <c:pt idx="0">
                  <c:v>9.3457943925233646</c:v>
                </c:pt>
                <c:pt idx="1">
                  <c:v>10</c:v>
                </c:pt>
              </c:numCache>
            </c:numRef>
          </c:val>
          <c:extLst>
            <c:ext xmlns:c16="http://schemas.microsoft.com/office/drawing/2014/chart" uri="{C3380CC4-5D6E-409C-BE32-E72D297353CC}">
              <c16:uniqueId val="{00000004-18C8-440C-8478-672C7BD1AE9F}"/>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85822891703754423"/>
          <c:w val="0.99840648148148148"/>
          <c:h val="0.1417140248773251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'49【Q43】'!$F$30:$I$30</c:f>
              <c:numCache>
                <c:formatCode>0.0_ </c:formatCode>
                <c:ptCount val="4"/>
                <c:pt idx="0">
                  <c:v>29.744525547445257</c:v>
                </c:pt>
                <c:pt idx="1">
                  <c:v>43.065693430656928</c:v>
                </c:pt>
                <c:pt idx="2">
                  <c:v>23.905109489051096</c:v>
                </c:pt>
                <c:pt idx="3">
                  <c:v>3.2846715328467155</c:v>
                </c:pt>
              </c:numCache>
            </c:numRef>
          </c:val>
          <c:extLst>
            <c:ext xmlns:c16="http://schemas.microsoft.com/office/drawing/2014/chart" uri="{C3380CC4-5D6E-409C-BE32-E72D297353CC}">
              <c16:uniqueId val="{00000005-460F-4465-9673-6708D36DDD42}"/>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'49【Q43】'!$F$28</c:f>
              <c:strCache>
                <c:ptCount val="1"/>
                <c:pt idx="0">
                  <c:v>問題もないし、不安もない</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'49【Q43】'!$F$30:$F$32</c:f>
              <c:numCache>
                <c:formatCode>0.0_ </c:formatCode>
                <c:ptCount val="3"/>
                <c:pt idx="0">
                  <c:v>29.744525547445257</c:v>
                </c:pt>
                <c:pt idx="1">
                  <c:v>29.672897196261683</c:v>
                </c:pt>
                <c:pt idx="2">
                  <c:v>30</c:v>
                </c:pt>
              </c:numCache>
            </c:numRef>
          </c:val>
          <c:extLst>
            <c:ext xmlns:c16="http://schemas.microsoft.com/office/drawing/2014/chart" uri="{C3380CC4-5D6E-409C-BE32-E72D297353CC}">
              <c16:uniqueId val="{00000001-2D06-44AB-83CD-CB18E90CF968}"/>
            </c:ext>
          </c:extLst>
        </c:ser>
        <c:ser>
          <c:idx val="1"/>
          <c:order val="1"/>
          <c:tx>
            <c:strRef>
              <c:f>'49【Q43】'!$G$28</c:f>
              <c:strCache>
                <c:ptCount val="1"/>
                <c:pt idx="0">
                  <c:v>問題がないが、不安がある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'49【Q43】'!$G$30:$G$32</c:f>
              <c:numCache>
                <c:formatCode>0.0_ </c:formatCode>
                <c:ptCount val="3"/>
                <c:pt idx="0">
                  <c:v>43.065693430656928</c:v>
                </c:pt>
                <c:pt idx="1">
                  <c:v>43.925233644859816</c:v>
                </c:pt>
                <c:pt idx="2">
                  <c:v>40</c:v>
                </c:pt>
              </c:numCache>
            </c:numRef>
          </c:val>
          <c:extLst>
            <c:ext xmlns:c16="http://schemas.microsoft.com/office/drawing/2014/chart" uri="{C3380CC4-5D6E-409C-BE32-E72D297353CC}">
              <c16:uniqueId val="{00000002-2D06-44AB-83CD-CB18E90CF968}"/>
            </c:ext>
          </c:extLst>
        </c:ser>
        <c:ser>
          <c:idx val="2"/>
          <c:order val="2"/>
          <c:tx>
            <c:strRef>
              <c:f>'49【Q43】'!$H$28</c:f>
              <c:strCache>
                <c:ptCount val="1"/>
                <c:pt idx="0">
                  <c:v>問題があるが、仕事には支障はない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'49【Q43】'!$H$30:$H$32</c:f>
              <c:numCache>
                <c:formatCode>0.0_ </c:formatCode>
                <c:ptCount val="3"/>
                <c:pt idx="0">
                  <c:v>23.905109489051096</c:v>
                </c:pt>
                <c:pt idx="1">
                  <c:v>23.364485981308412</c:v>
                </c:pt>
                <c:pt idx="2">
                  <c:v>25.833333333333336</c:v>
                </c:pt>
              </c:numCache>
            </c:numRef>
          </c:val>
          <c:extLst>
            <c:ext xmlns:c16="http://schemas.microsoft.com/office/drawing/2014/chart" uri="{C3380CC4-5D6E-409C-BE32-E72D297353CC}">
              <c16:uniqueId val="{00000003-2D06-44AB-83CD-CB18E90CF968}"/>
            </c:ext>
          </c:extLst>
        </c:ser>
        <c:ser>
          <c:idx val="3"/>
          <c:order val="3"/>
          <c:tx>
            <c:strRef>
              <c:f>'49【Q43】'!$I$28</c:f>
              <c:strCache>
                <c:ptCount val="1"/>
                <c:pt idx="0">
                  <c:v>問題があり、仕事に支障がある</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'49【Q43】'!$I$30:$I$32</c:f>
              <c:numCache>
                <c:formatCode>0.0_ </c:formatCode>
                <c:ptCount val="3"/>
                <c:pt idx="0">
                  <c:v>3.2846715328467155</c:v>
                </c:pt>
                <c:pt idx="1">
                  <c:v>3.0373831775700935</c:v>
                </c:pt>
                <c:pt idx="2">
                  <c:v>4.1666666666666661</c:v>
                </c:pt>
              </c:numCache>
            </c:numRef>
          </c:val>
          <c:extLst>
            <c:ext xmlns:c16="http://schemas.microsoft.com/office/drawing/2014/chart" uri="{C3380CC4-5D6E-409C-BE32-E72D297353CC}">
              <c16:uniqueId val="{00000004-2D06-44AB-83CD-CB18E90CF968}"/>
            </c:ext>
          </c:extLst>
        </c:ser>
        <c:dLbls>
          <c:showLegendKey val="0"/>
          <c:showVal val="0"/>
          <c:showCatName val="0"/>
          <c:showSerName val="0"/>
          <c:showPercent val="0"/>
          <c:showBubbleSize val="0"/>
        </c:dLbls>
        <c:gapWidth val="30"/>
        <c:overlap val="100"/>
        <c:axId val="336022368"/>
        <c:axId val="336016960"/>
      </c:barChart>
      <c:catAx>
        <c:axId val="336022368"/>
        <c:scaling>
          <c:orientation val="maxMin"/>
        </c:scaling>
        <c:delete val="1"/>
        <c:axPos val="l"/>
        <c:majorTickMark val="out"/>
        <c:minorTickMark val="none"/>
        <c:tickLblPos val="nextTo"/>
        <c:crossAx val="336016960"/>
        <c:crosses val="autoZero"/>
        <c:auto val="1"/>
        <c:lblAlgn val="ctr"/>
        <c:lblOffset val="100"/>
        <c:tickLblSkip val="3"/>
        <c:tickMarkSkip val="1"/>
        <c:noMultiLvlLbl val="0"/>
      </c:catAx>
      <c:valAx>
        <c:axId val="336016960"/>
        <c:scaling>
          <c:orientation val="minMax"/>
          <c:min val="0"/>
        </c:scaling>
        <c:delete val="1"/>
        <c:axPos val="t"/>
        <c:numFmt formatCode="0%" sourceLinked="1"/>
        <c:majorTickMark val="out"/>
        <c:minorTickMark val="none"/>
        <c:tickLblPos val="nextTo"/>
        <c:crossAx val="336022368"/>
        <c:crossesAt val="1"/>
        <c:crossBetween val="between"/>
      </c:valAx>
      <c:spPr>
        <a:noFill/>
        <a:ln w="25400">
          <a:noFill/>
        </a:ln>
      </c:spPr>
    </c:plotArea>
    <c:legend>
      <c:legendPos val="t"/>
      <c:layout>
        <c:manualLayout>
          <c:xMode val="edge"/>
          <c:yMode val="edge"/>
          <c:x val="0.23669073336369301"/>
          <c:y val="0.265969209917373"/>
          <c:w val="0.48339714378329229"/>
          <c:h val="0.29942043920403255"/>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'50【Q44】'!$F$30:$H$30</c:f>
              <c:numCache>
                <c:formatCode>0.0_ </c:formatCode>
                <c:ptCount val="3"/>
                <c:pt idx="0">
                  <c:v>7.1167883211678831</c:v>
                </c:pt>
                <c:pt idx="1">
                  <c:v>57.481751824817515</c:v>
                </c:pt>
                <c:pt idx="2">
                  <c:v>35.401459854014597</c:v>
                </c:pt>
              </c:numCache>
            </c:numRef>
          </c:val>
          <c:extLst>
            <c:ext xmlns:c16="http://schemas.microsoft.com/office/drawing/2014/chart" uri="{C3380CC4-5D6E-409C-BE32-E72D297353CC}">
              <c16:uniqueId val="{00000005-F14E-4723-832A-21B385EDC5DA}"/>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63513826555157249"/>
          <c:w val="0.9375693739554638"/>
          <c:h val="0.28533683226687756"/>
        </c:manualLayout>
      </c:layout>
      <c:barChart>
        <c:barDir val="bar"/>
        <c:grouping val="percentStacked"/>
        <c:varyColors val="0"/>
        <c:ser>
          <c:idx val="0"/>
          <c:order val="0"/>
          <c:tx>
            <c:strRef>
              <c:f>'50【Q44】'!$F$28</c:f>
              <c:strCache>
                <c:ptCount val="1"/>
                <c:pt idx="0">
                  <c:v>介護している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'50【Q44】'!$F$30:$F$32</c:f>
              <c:numCache>
                <c:formatCode>0.0_ </c:formatCode>
                <c:ptCount val="3"/>
                <c:pt idx="0">
                  <c:v>7.1167883211678831</c:v>
                </c:pt>
                <c:pt idx="1">
                  <c:v>5.1401869158878499</c:v>
                </c:pt>
                <c:pt idx="2">
                  <c:v>14.166666666666666</c:v>
                </c:pt>
              </c:numCache>
            </c:numRef>
          </c:val>
          <c:extLst>
            <c:ext xmlns:c16="http://schemas.microsoft.com/office/drawing/2014/chart" uri="{C3380CC4-5D6E-409C-BE32-E72D297353CC}">
              <c16:uniqueId val="{00000001-D6B6-4A3A-87E9-03F23CA17A90}"/>
            </c:ext>
          </c:extLst>
        </c:ser>
        <c:ser>
          <c:idx val="1"/>
          <c:order val="1"/>
          <c:tx>
            <c:strRef>
              <c:f>'50【Q44】'!$G$28</c:f>
              <c:strCache>
                <c:ptCount val="1"/>
                <c:pt idx="0">
                  <c:v>現在はしていないが、可能性がある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'50【Q44】'!$G$30:$G$32</c:f>
              <c:numCache>
                <c:formatCode>0.0_ </c:formatCode>
                <c:ptCount val="3"/>
                <c:pt idx="0">
                  <c:v>57.481751824817515</c:v>
                </c:pt>
                <c:pt idx="1">
                  <c:v>58.878504672897193</c:v>
                </c:pt>
                <c:pt idx="2">
                  <c:v>52.5</c:v>
                </c:pt>
              </c:numCache>
            </c:numRef>
          </c:val>
          <c:extLst>
            <c:ext xmlns:c16="http://schemas.microsoft.com/office/drawing/2014/chart" uri="{C3380CC4-5D6E-409C-BE32-E72D297353CC}">
              <c16:uniqueId val="{00000002-D6B6-4A3A-87E9-03F23CA17A90}"/>
            </c:ext>
          </c:extLst>
        </c:ser>
        <c:ser>
          <c:idx val="2"/>
          <c:order val="2"/>
          <c:tx>
            <c:strRef>
              <c:f>'50【Q44】'!$H$28</c:f>
              <c:strCache>
                <c:ptCount val="1"/>
                <c:pt idx="0">
                  <c:v>現在もしていないし、可能性もない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'50【Q44】'!$H$30:$H$32</c:f>
              <c:numCache>
                <c:formatCode>0.0_ </c:formatCode>
                <c:ptCount val="3"/>
                <c:pt idx="0">
                  <c:v>35.401459854014597</c:v>
                </c:pt>
                <c:pt idx="1">
                  <c:v>35.981308411214954</c:v>
                </c:pt>
                <c:pt idx="2">
                  <c:v>33.333333333333329</c:v>
                </c:pt>
              </c:numCache>
            </c:numRef>
          </c:val>
          <c:extLst>
            <c:ext xmlns:c16="http://schemas.microsoft.com/office/drawing/2014/chart" uri="{C3380CC4-5D6E-409C-BE32-E72D297353CC}">
              <c16:uniqueId val="{00000003-D6B6-4A3A-87E9-03F23CA17A90}"/>
            </c:ext>
          </c:extLst>
        </c:ser>
        <c:dLbls>
          <c:showLegendKey val="0"/>
          <c:showVal val="0"/>
          <c:showCatName val="0"/>
          <c:showSerName val="0"/>
          <c:showPercent val="0"/>
          <c:showBubbleSize val="0"/>
        </c:dLbls>
        <c:gapWidth val="30"/>
        <c:overlap val="100"/>
        <c:axId val="336026528"/>
        <c:axId val="336020704"/>
      </c:barChart>
      <c:catAx>
        <c:axId val="336026528"/>
        <c:scaling>
          <c:orientation val="maxMin"/>
        </c:scaling>
        <c:delete val="1"/>
        <c:axPos val="l"/>
        <c:majorTickMark val="out"/>
        <c:minorTickMark val="none"/>
        <c:tickLblPos val="nextTo"/>
        <c:crossAx val="336020704"/>
        <c:crosses val="autoZero"/>
        <c:auto val="1"/>
        <c:lblAlgn val="ctr"/>
        <c:lblOffset val="100"/>
        <c:tickLblSkip val="3"/>
        <c:tickMarkSkip val="1"/>
        <c:noMultiLvlLbl val="0"/>
      </c:catAx>
      <c:valAx>
        <c:axId val="336020704"/>
        <c:scaling>
          <c:orientation val="minMax"/>
          <c:min val="0"/>
        </c:scaling>
        <c:delete val="1"/>
        <c:axPos val="t"/>
        <c:numFmt formatCode="0%" sourceLinked="1"/>
        <c:majorTickMark val="out"/>
        <c:minorTickMark val="none"/>
        <c:tickLblPos val="nextTo"/>
        <c:crossAx val="336026528"/>
        <c:crossesAt val="1"/>
        <c:crossBetween val="between"/>
      </c:valAx>
      <c:spPr>
        <a:noFill/>
        <a:ln w="25400">
          <a:noFill/>
        </a:ln>
      </c:spPr>
    </c:plotArea>
    <c:legend>
      <c:legendPos val="t"/>
      <c:layout>
        <c:manualLayout>
          <c:xMode val="edge"/>
          <c:yMode val="edge"/>
          <c:x val="0.24153748276268089"/>
          <c:y val="0.34240952434208599"/>
          <c:w val="0.47370386762855909"/>
          <c:h val="0.222980124779319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'51【Q45】'!$F$30:$H$30</c:f>
              <c:numCache>
                <c:formatCode>0.0_ </c:formatCode>
                <c:ptCount val="3"/>
                <c:pt idx="0">
                  <c:v>27.390180878552972</c:v>
                </c:pt>
                <c:pt idx="1">
                  <c:v>64.341085271317837</c:v>
                </c:pt>
                <c:pt idx="2">
                  <c:v>8.2687338501292</c:v>
                </c:pt>
              </c:numCache>
            </c:numRef>
          </c:val>
          <c:extLst>
            <c:ext xmlns:c16="http://schemas.microsoft.com/office/drawing/2014/chart" uri="{C3380CC4-5D6E-409C-BE32-E72D297353CC}">
              <c16:uniqueId val="{00000005-BD1E-4C45-AACD-3391E91A1BA6}"/>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63513826555157249"/>
          <c:w val="0.9375693739554638"/>
          <c:h val="0.28533683226687756"/>
        </c:manualLayout>
      </c:layout>
      <c:barChart>
        <c:barDir val="bar"/>
        <c:grouping val="percentStacked"/>
        <c:varyColors val="0"/>
        <c:ser>
          <c:idx val="0"/>
          <c:order val="0"/>
          <c:tx>
            <c:strRef>
              <c:f>'51【Q45】'!$F$28</c:f>
              <c:strCache>
                <c:ptCount val="1"/>
                <c:pt idx="0">
                  <c:v>現在、子育てをしている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'51【Q45】'!$F$30:$F$32</c:f>
              <c:numCache>
                <c:formatCode>0.0_ </c:formatCode>
                <c:ptCount val="3"/>
                <c:pt idx="0">
                  <c:v>27.390180878552972</c:v>
                </c:pt>
                <c:pt idx="1">
                  <c:v>26.605504587155966</c:v>
                </c:pt>
                <c:pt idx="2">
                  <c:v>31.666666666666664</c:v>
                </c:pt>
              </c:numCache>
            </c:numRef>
          </c:val>
          <c:extLst>
            <c:ext xmlns:c16="http://schemas.microsoft.com/office/drawing/2014/chart" uri="{C3380CC4-5D6E-409C-BE32-E72D297353CC}">
              <c16:uniqueId val="{00000001-9F7D-4F7E-9A77-CE61B1ABCF94}"/>
            </c:ext>
          </c:extLst>
        </c:ser>
        <c:ser>
          <c:idx val="1"/>
          <c:order val="1"/>
          <c:tx>
            <c:strRef>
              <c:f>'51【Q45】'!$G$28</c:f>
              <c:strCache>
                <c:ptCount val="1"/>
                <c:pt idx="0">
                  <c:v>これまで子育てをしていたが、今はほとんど手がかからない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'51【Q45】'!$G$30:$G$32</c:f>
              <c:numCache>
                <c:formatCode>0.0_ </c:formatCode>
                <c:ptCount val="3"/>
                <c:pt idx="0">
                  <c:v>64.341085271317837</c:v>
                </c:pt>
                <c:pt idx="1">
                  <c:v>63.914373088685018</c:v>
                </c:pt>
                <c:pt idx="2">
                  <c:v>66.666666666666657</c:v>
                </c:pt>
              </c:numCache>
            </c:numRef>
          </c:val>
          <c:extLst>
            <c:ext xmlns:c16="http://schemas.microsoft.com/office/drawing/2014/chart" uri="{C3380CC4-5D6E-409C-BE32-E72D297353CC}">
              <c16:uniqueId val="{00000002-9F7D-4F7E-9A77-CE61B1ABCF94}"/>
            </c:ext>
          </c:extLst>
        </c:ser>
        <c:ser>
          <c:idx val="2"/>
          <c:order val="2"/>
          <c:tx>
            <c:strRef>
              <c:f>'51【Q45】'!$H$28</c:f>
              <c:strCache>
                <c:ptCount val="1"/>
                <c:pt idx="0">
                  <c:v>これまでも、現在もあまり子育てをしていない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'51【Q45】'!$H$30:$H$32</c:f>
              <c:numCache>
                <c:formatCode>0.0_ </c:formatCode>
                <c:ptCount val="3"/>
                <c:pt idx="0">
                  <c:v>8.2687338501292</c:v>
                </c:pt>
                <c:pt idx="1">
                  <c:v>9.4801223241590211</c:v>
                </c:pt>
                <c:pt idx="2">
                  <c:v>1.6666666666666667</c:v>
                </c:pt>
              </c:numCache>
            </c:numRef>
          </c:val>
          <c:extLst>
            <c:ext xmlns:c16="http://schemas.microsoft.com/office/drawing/2014/chart" uri="{C3380CC4-5D6E-409C-BE32-E72D297353CC}">
              <c16:uniqueId val="{00000003-9F7D-4F7E-9A77-CE61B1ABCF94}"/>
            </c:ext>
          </c:extLst>
        </c:ser>
        <c:dLbls>
          <c:showLegendKey val="0"/>
          <c:showVal val="0"/>
          <c:showCatName val="0"/>
          <c:showSerName val="0"/>
          <c:showPercent val="0"/>
          <c:showBubbleSize val="0"/>
        </c:dLbls>
        <c:gapWidth val="30"/>
        <c:overlap val="100"/>
        <c:axId val="336021120"/>
        <c:axId val="336021536"/>
      </c:barChart>
      <c:catAx>
        <c:axId val="336021120"/>
        <c:scaling>
          <c:orientation val="maxMin"/>
        </c:scaling>
        <c:delete val="1"/>
        <c:axPos val="l"/>
        <c:majorTickMark val="out"/>
        <c:minorTickMark val="none"/>
        <c:tickLblPos val="nextTo"/>
        <c:crossAx val="336021536"/>
        <c:crosses val="autoZero"/>
        <c:auto val="1"/>
        <c:lblAlgn val="ctr"/>
        <c:lblOffset val="100"/>
        <c:tickLblSkip val="3"/>
        <c:tickMarkSkip val="1"/>
        <c:noMultiLvlLbl val="0"/>
      </c:catAx>
      <c:valAx>
        <c:axId val="336021536"/>
        <c:scaling>
          <c:orientation val="minMax"/>
          <c:min val="0"/>
        </c:scaling>
        <c:delete val="1"/>
        <c:axPos val="t"/>
        <c:numFmt formatCode="0%" sourceLinked="1"/>
        <c:majorTickMark val="out"/>
        <c:minorTickMark val="none"/>
        <c:tickLblPos val="nextTo"/>
        <c:crossAx val="336021120"/>
        <c:crossesAt val="1"/>
        <c:crossBetween val="between"/>
      </c:valAx>
      <c:spPr>
        <a:noFill/>
        <a:ln w="25400">
          <a:noFill/>
        </a:ln>
      </c:spPr>
    </c:plotArea>
    <c:legend>
      <c:legendPos val="t"/>
      <c:layout>
        <c:manualLayout>
          <c:xMode val="edge"/>
          <c:yMode val="edge"/>
          <c:x val="9.5560369361482683E-2"/>
          <c:y val="0.34240952434208599"/>
          <c:w val="0.76565809443095556"/>
          <c:h val="0.27793388506775524"/>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63513826555157249"/>
          <c:w val="0.9375693739554638"/>
          <c:h val="0.28533683226687756"/>
        </c:manualLayout>
      </c:layout>
      <c:barChart>
        <c:barDir val="bar"/>
        <c:grouping val="percentStacked"/>
        <c:varyColors val="0"/>
        <c:ser>
          <c:idx val="0"/>
          <c:order val="0"/>
          <c:tx>
            <c:strRef>
              <c:f>'12【Q14】'!$F$28</c:f>
              <c:strCache>
                <c:ptCount val="1"/>
                <c:pt idx="0">
                  <c:v>いる【　　　】人</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'12【Q14】'!$F$30:$F$32</c:f>
              <c:numCache>
                <c:formatCode>0.0_ </c:formatCode>
                <c:ptCount val="3"/>
                <c:pt idx="0">
                  <c:v>70.620437956204384</c:v>
                </c:pt>
                <c:pt idx="1">
                  <c:v>76.401869158878498</c:v>
                </c:pt>
                <c:pt idx="2">
                  <c:v>50</c:v>
                </c:pt>
              </c:numCache>
            </c:numRef>
          </c:val>
          <c:extLst>
            <c:ext xmlns:c16="http://schemas.microsoft.com/office/drawing/2014/chart" uri="{C3380CC4-5D6E-409C-BE32-E72D297353CC}">
              <c16:uniqueId val="{00000001-C3C8-435F-A34C-E70E02688E8F}"/>
            </c:ext>
          </c:extLst>
        </c:ser>
        <c:ser>
          <c:idx val="1"/>
          <c:order val="1"/>
          <c:tx>
            <c:strRef>
              <c:f>'12【Q14】'!$G$28</c:f>
              <c:strCache>
                <c:ptCount val="1"/>
                <c:pt idx="0">
                  <c:v>いない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'12【Q14】'!$G$30:$G$32</c:f>
              <c:numCache>
                <c:formatCode>0.0_ </c:formatCode>
                <c:ptCount val="3"/>
                <c:pt idx="0">
                  <c:v>29.37956204379562</c:v>
                </c:pt>
                <c:pt idx="1">
                  <c:v>23.598130841121495</c:v>
                </c:pt>
                <c:pt idx="2">
                  <c:v>50</c:v>
                </c:pt>
              </c:numCache>
            </c:numRef>
          </c:val>
          <c:extLst>
            <c:ext xmlns:c16="http://schemas.microsoft.com/office/drawing/2014/chart" uri="{C3380CC4-5D6E-409C-BE32-E72D297353CC}">
              <c16:uniqueId val="{00000002-C3C8-435F-A34C-E70E02688E8F}"/>
            </c:ext>
          </c:extLst>
        </c:ser>
        <c:dLbls>
          <c:showLegendKey val="0"/>
          <c:showVal val="0"/>
          <c:showCatName val="0"/>
          <c:showSerName val="0"/>
          <c:showPercent val="0"/>
          <c:showBubbleSize val="0"/>
        </c:dLbls>
        <c:gapWidth val="30"/>
        <c:overlap val="100"/>
        <c:axId val="722029568"/>
        <c:axId val="722043296"/>
      </c:barChart>
      <c:catAx>
        <c:axId val="722029568"/>
        <c:scaling>
          <c:orientation val="maxMin"/>
        </c:scaling>
        <c:delete val="1"/>
        <c:axPos val="l"/>
        <c:majorTickMark val="out"/>
        <c:minorTickMark val="none"/>
        <c:tickLblPos val="nextTo"/>
        <c:crossAx val="722043296"/>
        <c:crosses val="autoZero"/>
        <c:auto val="1"/>
        <c:lblAlgn val="ctr"/>
        <c:lblOffset val="100"/>
        <c:tickLblSkip val="3"/>
        <c:tickMarkSkip val="1"/>
        <c:noMultiLvlLbl val="0"/>
      </c:catAx>
      <c:valAx>
        <c:axId val="722043296"/>
        <c:scaling>
          <c:orientation val="minMax"/>
          <c:min val="0"/>
        </c:scaling>
        <c:delete val="1"/>
        <c:axPos val="t"/>
        <c:numFmt formatCode="0%" sourceLinked="1"/>
        <c:majorTickMark val="out"/>
        <c:minorTickMark val="none"/>
        <c:tickLblPos val="nextTo"/>
        <c:crossAx val="722029568"/>
        <c:crossesAt val="1"/>
        <c:crossBetween val="between"/>
      </c:valAx>
      <c:spPr>
        <a:noFill/>
        <a:ln w="25400">
          <a:noFill/>
        </a:ln>
      </c:spPr>
    </c:plotArea>
    <c:legend>
      <c:legendPos val="t"/>
      <c:layout>
        <c:manualLayout>
          <c:xMode val="edge"/>
          <c:yMode val="edge"/>
          <c:x val="0.2870384203146023"/>
          <c:y val="0.48894933469669255"/>
          <c:w val="0.38270199252471632"/>
          <c:h val="7.644031442471301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181314814814815"/>
          <c:y val="0.17059682757046674"/>
          <c:w val="0.79279999999999995"/>
          <c:h val="0.51232226406481796"/>
        </c:manualLayout>
      </c:layout>
      <c:barChart>
        <c:barDir val="bar"/>
        <c:grouping val="percentStacked"/>
        <c:varyColors val="0"/>
        <c:ser>
          <c:idx val="0"/>
          <c:order val="0"/>
          <c:tx>
            <c:strRef>
              <c:f>'51【Q45】'!$D$34</c:f>
              <c:strCache>
                <c:ptCount val="1"/>
                <c:pt idx="0">
                  <c:v>現在、子育てをしている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'51【Q45】'!$C$35:$C$36</c:f>
              <c:strCache>
                <c:ptCount val="2"/>
                <c:pt idx="0">
                  <c:v>男性管理職(n=327)</c:v>
                </c:pt>
                <c:pt idx="1">
                  <c:v>女性管理職(n=60)</c:v>
                </c:pt>
              </c:strCache>
            </c:strRef>
          </c:cat>
          <c:val>
            <c:numRef>
              <c:f>'51【Q45】'!$D$35:$D$36</c:f>
              <c:numCache>
                <c:formatCode>0.0_ </c:formatCode>
                <c:ptCount val="2"/>
                <c:pt idx="0">
                  <c:v>26.605504587155966</c:v>
                </c:pt>
                <c:pt idx="1">
                  <c:v>31.666666666666664</c:v>
                </c:pt>
              </c:numCache>
            </c:numRef>
          </c:val>
          <c:extLst>
            <c:ext xmlns:c16="http://schemas.microsoft.com/office/drawing/2014/chart" uri="{C3380CC4-5D6E-409C-BE32-E72D297353CC}">
              <c16:uniqueId val="{00000000-39E6-40EC-B1A5-048EAE4E845E}"/>
            </c:ext>
          </c:extLst>
        </c:ser>
        <c:ser>
          <c:idx val="1"/>
          <c:order val="1"/>
          <c:tx>
            <c:strRef>
              <c:f>'51【Q45】'!$E$34</c:f>
              <c:strCache>
                <c:ptCount val="1"/>
                <c:pt idx="0">
                  <c:v>これまで子育てをしていたが、今はほとんど手がかからない</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'51【Q45】'!$C$35:$C$36</c:f>
              <c:strCache>
                <c:ptCount val="2"/>
                <c:pt idx="0">
                  <c:v>男性管理職(n=327)</c:v>
                </c:pt>
                <c:pt idx="1">
                  <c:v>女性管理職(n=60)</c:v>
                </c:pt>
              </c:strCache>
            </c:strRef>
          </c:cat>
          <c:val>
            <c:numRef>
              <c:f>'51【Q45】'!$E$35:$E$36</c:f>
              <c:numCache>
                <c:formatCode>0.0_ </c:formatCode>
                <c:ptCount val="2"/>
                <c:pt idx="0">
                  <c:v>63.914373088685018</c:v>
                </c:pt>
                <c:pt idx="1">
                  <c:v>66.666666666666657</c:v>
                </c:pt>
              </c:numCache>
            </c:numRef>
          </c:val>
          <c:extLst>
            <c:ext xmlns:c16="http://schemas.microsoft.com/office/drawing/2014/chart" uri="{C3380CC4-5D6E-409C-BE32-E72D297353CC}">
              <c16:uniqueId val="{00000001-39E6-40EC-B1A5-048EAE4E845E}"/>
            </c:ext>
          </c:extLst>
        </c:ser>
        <c:ser>
          <c:idx val="2"/>
          <c:order val="2"/>
          <c:tx>
            <c:strRef>
              <c:f>'51【Q45】'!$F$34</c:f>
              <c:strCache>
                <c:ptCount val="1"/>
                <c:pt idx="0">
                  <c:v>これまでも、現在もあまり子育てをしていない</c:v>
                </c:pt>
              </c:strCache>
            </c:strRef>
          </c:tx>
          <c:spPr>
            <a:solidFill>
              <a:sysClr val="window" lastClr="FFFFFF"/>
            </a:solidFill>
            <a:ln>
              <a:solidFill>
                <a:schemeClr val="accent1"/>
              </a:solidFill>
            </a:ln>
            <a:effectLst/>
          </c:spPr>
          <c:invertIfNegative val="0"/>
          <c:dLbls>
            <c:dLbl>
              <c:idx val="1"/>
              <c:layout>
                <c:manualLayout>
                  <c:x val="2.3604236867587666E-3"/>
                  <c:y val="1.46495892970207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E6-40EC-B1A5-048EAE4E845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'51【Q45】'!$C$35:$C$36</c:f>
              <c:strCache>
                <c:ptCount val="2"/>
                <c:pt idx="0">
                  <c:v>男性管理職(n=327)</c:v>
                </c:pt>
                <c:pt idx="1">
                  <c:v>女性管理職(n=60)</c:v>
                </c:pt>
              </c:strCache>
            </c:strRef>
          </c:cat>
          <c:val>
            <c:numRef>
              <c:f>'51【Q45】'!$F$35:$F$36</c:f>
              <c:numCache>
                <c:formatCode>0.0_ </c:formatCode>
                <c:ptCount val="2"/>
                <c:pt idx="0">
                  <c:v>9.4801223241590211</c:v>
                </c:pt>
                <c:pt idx="1">
                  <c:v>1.6666666666666667</c:v>
                </c:pt>
              </c:numCache>
            </c:numRef>
          </c:val>
          <c:extLst>
            <c:ext xmlns:c16="http://schemas.microsoft.com/office/drawing/2014/chart" uri="{C3380CC4-5D6E-409C-BE32-E72D297353CC}">
              <c16:uniqueId val="{00000002-39E6-40EC-B1A5-048EAE4E845E}"/>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71467762181901184"/>
          <c:w val="0.99840648148148148"/>
          <c:h val="0.2852653200958575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'52【Q46】 加工'!#REF!</c:f>
              <c:numCache>
                <c:formatCode>General</c:formatCode>
                <c:ptCount val="1"/>
                <c:pt idx="0">
                  <c:v>1</c:v>
                </c:pt>
              </c:numCache>
            </c:numRef>
          </c:val>
          <c:extLst>
            <c:ext xmlns:c16="http://schemas.microsoft.com/office/drawing/2014/chart" uri="{C3380CC4-5D6E-409C-BE32-E72D297353CC}">
              <c16:uniqueId val="{00000000-A338-4040-8487-8C7BEE4ABA2E}"/>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42360344706E-2"/>
          <c:y val="0.6957854848058963"/>
          <c:w val="0.9375692112616526"/>
          <c:h val="0.22468965648975536"/>
        </c:manualLayout>
      </c:layout>
      <c:barChart>
        <c:barDir val="bar"/>
        <c:grouping val="percentStacked"/>
        <c:varyColors val="0"/>
        <c:ser>
          <c:idx val="0"/>
          <c:order val="0"/>
          <c:tx>
            <c:strRef>
              <c:f>'52【Q46】 '!$F$28</c:f>
              <c:strCache>
                <c:ptCount val="1"/>
                <c:pt idx="0">
                  <c:v>感じることがあった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'52【Q46】 '!$F$30:$F$31</c:f>
              <c:numCache>
                <c:formatCode>0.0_ </c:formatCode>
                <c:ptCount val="2"/>
                <c:pt idx="0">
                  <c:v>5.2631578947368416</c:v>
                </c:pt>
                <c:pt idx="1">
                  <c:v>32.5</c:v>
                </c:pt>
              </c:numCache>
            </c:numRef>
          </c:val>
          <c:extLst>
            <c:ext xmlns:c16="http://schemas.microsoft.com/office/drawing/2014/chart" uri="{C3380CC4-5D6E-409C-BE32-E72D297353CC}">
              <c16:uniqueId val="{00000000-3613-4A88-9B3D-A4F9F17DC918}"/>
            </c:ext>
          </c:extLst>
        </c:ser>
        <c:ser>
          <c:idx val="1"/>
          <c:order val="1"/>
          <c:tx>
            <c:strRef>
              <c:f>'52【Q46】 '!$G$28</c:f>
              <c:strCache>
                <c:ptCount val="1"/>
                <c:pt idx="0">
                  <c:v>まあ感じることがあった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'52【Q46】 '!$G$30:$G$31</c:f>
              <c:numCache>
                <c:formatCode>0.0_ </c:formatCode>
                <c:ptCount val="2"/>
                <c:pt idx="0">
                  <c:v>21.5311004784689</c:v>
                </c:pt>
                <c:pt idx="1">
                  <c:v>45</c:v>
                </c:pt>
              </c:numCache>
            </c:numRef>
          </c:val>
          <c:extLst>
            <c:ext xmlns:c16="http://schemas.microsoft.com/office/drawing/2014/chart" uri="{C3380CC4-5D6E-409C-BE32-E72D297353CC}">
              <c16:uniqueId val="{00000001-3613-4A88-9B3D-A4F9F17DC918}"/>
            </c:ext>
          </c:extLst>
        </c:ser>
        <c:ser>
          <c:idx val="2"/>
          <c:order val="2"/>
          <c:tx>
            <c:strRef>
              <c:f>'52【Q46】 '!$H$28</c:f>
              <c:strCache>
                <c:ptCount val="1"/>
                <c:pt idx="0">
                  <c:v>あまり感じることがなかった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'52【Q46】 '!$H$30:$H$31</c:f>
              <c:numCache>
                <c:formatCode>0.0_ </c:formatCode>
                <c:ptCount val="2"/>
                <c:pt idx="0">
                  <c:v>50.239234449760758</c:v>
                </c:pt>
                <c:pt idx="1">
                  <c:v>17.5</c:v>
                </c:pt>
              </c:numCache>
            </c:numRef>
          </c:val>
          <c:extLst>
            <c:ext xmlns:c16="http://schemas.microsoft.com/office/drawing/2014/chart" uri="{C3380CC4-5D6E-409C-BE32-E72D297353CC}">
              <c16:uniqueId val="{00000002-3613-4A88-9B3D-A4F9F17DC918}"/>
            </c:ext>
          </c:extLst>
        </c:ser>
        <c:ser>
          <c:idx val="3"/>
          <c:order val="3"/>
          <c:tx>
            <c:strRef>
              <c:f>'52【Q46】 '!$I$28</c:f>
              <c:strCache>
                <c:ptCount val="1"/>
                <c:pt idx="0">
                  <c:v>感じることがなかった</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'52【Q46】 '!$I$30:$I$31</c:f>
              <c:numCache>
                <c:formatCode>0.0_ </c:formatCode>
                <c:ptCount val="2"/>
                <c:pt idx="0">
                  <c:v>22.966507177033492</c:v>
                </c:pt>
                <c:pt idx="1">
                  <c:v>5</c:v>
                </c:pt>
              </c:numCache>
            </c:numRef>
          </c:val>
          <c:extLst>
            <c:ext xmlns:c16="http://schemas.microsoft.com/office/drawing/2014/chart" uri="{C3380CC4-5D6E-409C-BE32-E72D297353CC}">
              <c16:uniqueId val="{00000003-3613-4A88-9B3D-A4F9F17DC918}"/>
            </c:ext>
          </c:extLst>
        </c:ser>
        <c:dLbls>
          <c:showLegendKey val="0"/>
          <c:showVal val="0"/>
          <c:showCatName val="0"/>
          <c:showSerName val="0"/>
          <c:showPercent val="0"/>
          <c:showBubbleSize val="0"/>
        </c:dLbls>
        <c:gapWidth val="30"/>
        <c:overlap val="100"/>
        <c:axId val="336022784"/>
        <c:axId val="336023200"/>
      </c:barChart>
      <c:catAx>
        <c:axId val="336022784"/>
        <c:scaling>
          <c:orientation val="maxMin"/>
        </c:scaling>
        <c:delete val="1"/>
        <c:axPos val="l"/>
        <c:majorTickMark val="out"/>
        <c:minorTickMark val="none"/>
        <c:tickLblPos val="nextTo"/>
        <c:crossAx val="336023200"/>
        <c:crosses val="autoZero"/>
        <c:auto val="1"/>
        <c:lblAlgn val="ctr"/>
        <c:lblOffset val="100"/>
        <c:tickLblSkip val="3"/>
        <c:tickMarkSkip val="1"/>
        <c:noMultiLvlLbl val="0"/>
      </c:catAx>
      <c:valAx>
        <c:axId val="336023200"/>
        <c:scaling>
          <c:orientation val="minMax"/>
          <c:min val="0"/>
        </c:scaling>
        <c:delete val="1"/>
        <c:axPos val="t"/>
        <c:numFmt formatCode="0%" sourceLinked="1"/>
        <c:majorTickMark val="out"/>
        <c:minorTickMark val="none"/>
        <c:tickLblPos val="nextTo"/>
        <c:crossAx val="336022784"/>
        <c:crossesAt val="1"/>
        <c:crossBetween val="between"/>
      </c:valAx>
      <c:spPr>
        <a:noFill/>
        <a:ln w="25400">
          <a:noFill/>
        </a:ln>
      </c:spPr>
    </c:plotArea>
    <c:legend>
      <c:legendPos val="t"/>
      <c:layout>
        <c:manualLayout>
          <c:xMode val="edge"/>
          <c:yMode val="edge"/>
          <c:x val="2.5567191866062409E-2"/>
          <c:y val="0.53081358230852804"/>
          <c:w val="0.94143001385399316"/>
          <c:h val="0.16520038526161279"/>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181314814814815"/>
          <c:y val="0.20729746281714784"/>
          <c:w val="0.79279999999999995"/>
          <c:h val="0.65676640419947507"/>
        </c:manualLayout>
      </c:layout>
      <c:barChart>
        <c:barDir val="bar"/>
        <c:grouping val="percentStacked"/>
        <c:varyColors val="0"/>
        <c:ser>
          <c:idx val="0"/>
          <c:order val="0"/>
          <c:tx>
            <c:strRef>
              <c:f>'52【Q46】 '!$D$33</c:f>
              <c:strCache>
                <c:ptCount val="1"/>
                <c:pt idx="0">
                  <c:v>感じることがあった</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'52【Q46】 '!$C$34:$C$35</c:f>
              <c:strCache>
                <c:ptCount val="2"/>
                <c:pt idx="0">
                  <c:v>男性管理職(n=209)</c:v>
                </c:pt>
                <c:pt idx="1">
                  <c:v>女性管理職(n=40)</c:v>
                </c:pt>
              </c:strCache>
            </c:strRef>
          </c:cat>
          <c:val>
            <c:numRef>
              <c:f>'52【Q46】 '!$D$34:$D$35</c:f>
              <c:numCache>
                <c:formatCode>0.0_ </c:formatCode>
                <c:ptCount val="2"/>
                <c:pt idx="0">
                  <c:v>5.2631578947368416</c:v>
                </c:pt>
                <c:pt idx="1">
                  <c:v>32.5</c:v>
                </c:pt>
              </c:numCache>
            </c:numRef>
          </c:val>
          <c:extLst>
            <c:ext xmlns:c16="http://schemas.microsoft.com/office/drawing/2014/chart" uri="{C3380CC4-5D6E-409C-BE32-E72D297353CC}">
              <c16:uniqueId val="{00000000-E081-4A43-AC0F-D95A663F4C8F}"/>
            </c:ext>
          </c:extLst>
        </c:ser>
        <c:ser>
          <c:idx val="1"/>
          <c:order val="1"/>
          <c:tx>
            <c:strRef>
              <c:f>'52【Q46】 '!$E$33</c:f>
              <c:strCache>
                <c:ptCount val="1"/>
                <c:pt idx="0">
                  <c:v>まあ感じることがあった</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'52【Q46】 '!$C$34:$C$35</c:f>
              <c:strCache>
                <c:ptCount val="2"/>
                <c:pt idx="0">
                  <c:v>男性管理職(n=209)</c:v>
                </c:pt>
                <c:pt idx="1">
                  <c:v>女性管理職(n=40)</c:v>
                </c:pt>
              </c:strCache>
            </c:strRef>
          </c:cat>
          <c:val>
            <c:numRef>
              <c:f>'52【Q46】 '!$E$34:$E$35</c:f>
              <c:numCache>
                <c:formatCode>0.0_ </c:formatCode>
                <c:ptCount val="2"/>
                <c:pt idx="0">
                  <c:v>21.5311004784689</c:v>
                </c:pt>
                <c:pt idx="1">
                  <c:v>45</c:v>
                </c:pt>
              </c:numCache>
            </c:numRef>
          </c:val>
          <c:extLst>
            <c:ext xmlns:c16="http://schemas.microsoft.com/office/drawing/2014/chart" uri="{C3380CC4-5D6E-409C-BE32-E72D297353CC}">
              <c16:uniqueId val="{00000001-E081-4A43-AC0F-D95A663F4C8F}"/>
            </c:ext>
          </c:extLst>
        </c:ser>
        <c:ser>
          <c:idx val="2"/>
          <c:order val="2"/>
          <c:tx>
            <c:strRef>
              <c:f>'52【Q46】 '!$F$33</c:f>
              <c:strCache>
                <c:ptCount val="1"/>
                <c:pt idx="0">
                  <c:v>あまり感じることがなかった</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'52【Q46】 '!$C$34:$C$35</c:f>
              <c:strCache>
                <c:ptCount val="2"/>
                <c:pt idx="0">
                  <c:v>男性管理職(n=209)</c:v>
                </c:pt>
                <c:pt idx="1">
                  <c:v>女性管理職(n=40)</c:v>
                </c:pt>
              </c:strCache>
            </c:strRef>
          </c:cat>
          <c:val>
            <c:numRef>
              <c:f>'52【Q46】 '!$F$34:$F$35</c:f>
              <c:numCache>
                <c:formatCode>0.0_ </c:formatCode>
                <c:ptCount val="2"/>
                <c:pt idx="0">
                  <c:v>50.239234449760758</c:v>
                </c:pt>
                <c:pt idx="1">
                  <c:v>17.5</c:v>
                </c:pt>
              </c:numCache>
            </c:numRef>
          </c:val>
          <c:extLst>
            <c:ext xmlns:c16="http://schemas.microsoft.com/office/drawing/2014/chart" uri="{C3380CC4-5D6E-409C-BE32-E72D297353CC}">
              <c16:uniqueId val="{00000003-E081-4A43-AC0F-D95A663F4C8F}"/>
            </c:ext>
          </c:extLst>
        </c:ser>
        <c:ser>
          <c:idx val="3"/>
          <c:order val="3"/>
          <c:tx>
            <c:strRef>
              <c:f>'52【Q46】 '!$G$33</c:f>
              <c:strCache>
                <c:ptCount val="1"/>
                <c:pt idx="0">
                  <c:v>感じることがなかった</c:v>
                </c:pt>
              </c:strCache>
            </c:strRef>
          </c:tx>
          <c:spPr>
            <a:pattFill prst="pct20">
              <a:fgClr>
                <a:srgbClr val="5B9BD5"/>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'52【Q46】 '!$C$34:$C$35</c:f>
              <c:strCache>
                <c:ptCount val="2"/>
                <c:pt idx="0">
                  <c:v>男性管理職(n=209)</c:v>
                </c:pt>
                <c:pt idx="1">
                  <c:v>女性管理職(n=40)</c:v>
                </c:pt>
              </c:strCache>
            </c:strRef>
          </c:cat>
          <c:val>
            <c:numRef>
              <c:f>'52【Q46】 '!$G$34:$G$35</c:f>
              <c:numCache>
                <c:formatCode>0.0_ </c:formatCode>
                <c:ptCount val="2"/>
                <c:pt idx="0">
                  <c:v>22.966507177033492</c:v>
                </c:pt>
                <c:pt idx="1">
                  <c:v>5</c:v>
                </c:pt>
              </c:numCache>
            </c:numRef>
          </c:val>
          <c:extLst>
            <c:ext xmlns:c16="http://schemas.microsoft.com/office/drawing/2014/chart" uri="{C3380CC4-5D6E-409C-BE32-E72D297353CC}">
              <c16:uniqueId val="{00000004-E081-4A43-AC0F-D95A663F4C8F}"/>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185185185182E-3"/>
          <c:y val="0.82578915135608044"/>
          <c:w val="0.99840648148148148"/>
          <c:h val="0.1656666666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'53【Q47】加工'!#REF!</c:f>
              <c:numCache>
                <c:formatCode>General</c:formatCode>
                <c:ptCount val="1"/>
                <c:pt idx="0">
                  <c:v>1</c:v>
                </c:pt>
              </c:numCache>
            </c:numRef>
          </c:val>
          <c:extLst>
            <c:ext xmlns:c16="http://schemas.microsoft.com/office/drawing/2014/chart" uri="{C3380CC4-5D6E-409C-BE32-E72D297353CC}">
              <c16:uniqueId val="{00000000-5F05-40D6-87DF-51BBCFB2808C}"/>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82865720878E-2"/>
          <c:y val="0.70053969073719724"/>
          <c:w val="0.9375693739554638"/>
          <c:h val="0.21993537836102045"/>
        </c:manualLayout>
      </c:layout>
      <c:barChart>
        <c:barDir val="bar"/>
        <c:grouping val="percentStacked"/>
        <c:varyColors val="0"/>
        <c:ser>
          <c:idx val="0"/>
          <c:order val="0"/>
          <c:tx>
            <c:strRef>
              <c:f>'53【Q47】'!$F$28</c:f>
              <c:strCache>
                <c:ptCount val="1"/>
                <c:pt idx="0">
                  <c:v>思う存分仕事をしている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'53【Q47】'!$F$30:$F$31</c:f>
              <c:numCache>
                <c:formatCode>0.0_ </c:formatCode>
                <c:ptCount val="2"/>
                <c:pt idx="0">
                  <c:v>50</c:v>
                </c:pt>
                <c:pt idx="1">
                  <c:v>67.741935483870961</c:v>
                </c:pt>
              </c:numCache>
            </c:numRef>
          </c:val>
          <c:extLst>
            <c:ext xmlns:c16="http://schemas.microsoft.com/office/drawing/2014/chart" uri="{C3380CC4-5D6E-409C-BE32-E72D297353CC}">
              <c16:uniqueId val="{00000000-71E2-41BF-8561-17EEED0F808B}"/>
            </c:ext>
          </c:extLst>
        </c:ser>
        <c:ser>
          <c:idx val="1"/>
          <c:order val="1"/>
          <c:tx>
            <c:strRef>
              <c:f>'53【Q47】'!$G$28</c:f>
              <c:strCache>
                <c:ptCount val="1"/>
                <c:pt idx="0">
                  <c:v>思う存分仕事をしたいが、できていない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'53【Q47】'!$G$30:$G$31</c:f>
              <c:numCache>
                <c:formatCode>0.0_ </c:formatCode>
                <c:ptCount val="2"/>
                <c:pt idx="0">
                  <c:v>3.5714285714285712</c:v>
                </c:pt>
                <c:pt idx="1">
                  <c:v>6.4516129032258061</c:v>
                </c:pt>
              </c:numCache>
            </c:numRef>
          </c:val>
          <c:extLst>
            <c:ext xmlns:c16="http://schemas.microsoft.com/office/drawing/2014/chart" uri="{C3380CC4-5D6E-409C-BE32-E72D297353CC}">
              <c16:uniqueId val="{00000001-71E2-41BF-8561-17EEED0F808B}"/>
            </c:ext>
          </c:extLst>
        </c:ser>
        <c:ser>
          <c:idx val="2"/>
          <c:order val="2"/>
          <c:tx>
            <c:strRef>
              <c:f>'53【Q47】'!$H$28</c:f>
              <c:strCache>
                <c:ptCount val="1"/>
                <c:pt idx="0">
                  <c:v>思う存分仕事をしたいと思わない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'53【Q47】'!$H$30:$H$31</c:f>
              <c:numCache>
                <c:formatCode>0.0_ </c:formatCode>
                <c:ptCount val="2"/>
                <c:pt idx="0">
                  <c:v>46.428571428571431</c:v>
                </c:pt>
                <c:pt idx="1">
                  <c:v>25.806451612903224</c:v>
                </c:pt>
              </c:numCache>
            </c:numRef>
          </c:val>
          <c:extLst>
            <c:ext xmlns:c16="http://schemas.microsoft.com/office/drawing/2014/chart" uri="{C3380CC4-5D6E-409C-BE32-E72D297353CC}">
              <c16:uniqueId val="{00000002-71E2-41BF-8561-17EEED0F808B}"/>
            </c:ext>
          </c:extLst>
        </c:ser>
        <c:dLbls>
          <c:showLegendKey val="0"/>
          <c:showVal val="0"/>
          <c:showCatName val="0"/>
          <c:showSerName val="0"/>
          <c:showPercent val="0"/>
          <c:showBubbleSize val="0"/>
        </c:dLbls>
        <c:gapWidth val="30"/>
        <c:overlap val="100"/>
        <c:axId val="336037344"/>
        <c:axId val="336036928"/>
      </c:barChart>
      <c:catAx>
        <c:axId val="336037344"/>
        <c:scaling>
          <c:orientation val="maxMin"/>
        </c:scaling>
        <c:delete val="1"/>
        <c:axPos val="l"/>
        <c:majorTickMark val="out"/>
        <c:minorTickMark val="none"/>
        <c:tickLblPos val="nextTo"/>
        <c:crossAx val="336036928"/>
        <c:crosses val="autoZero"/>
        <c:auto val="1"/>
        <c:lblAlgn val="ctr"/>
        <c:lblOffset val="100"/>
        <c:tickLblSkip val="3"/>
        <c:tickMarkSkip val="1"/>
        <c:noMultiLvlLbl val="0"/>
      </c:catAx>
      <c:valAx>
        <c:axId val="336036928"/>
        <c:scaling>
          <c:orientation val="minMax"/>
          <c:min val="0"/>
        </c:scaling>
        <c:delete val="1"/>
        <c:axPos val="t"/>
        <c:numFmt formatCode="0%" sourceLinked="1"/>
        <c:majorTickMark val="out"/>
        <c:minorTickMark val="none"/>
        <c:tickLblPos val="nextTo"/>
        <c:crossAx val="336037344"/>
        <c:crossesAt val="1"/>
        <c:crossBetween val="between"/>
      </c:valAx>
      <c:spPr>
        <a:noFill/>
        <a:ln w="25400">
          <a:noFill/>
        </a:ln>
      </c:spPr>
    </c:plotArea>
    <c:legend>
      <c:legendPos val="t"/>
      <c:layout>
        <c:manualLayout>
          <c:xMode val="edge"/>
          <c:yMode val="edge"/>
          <c:x val="4.2594037923730885E-2"/>
          <c:y val="0.44518306153842757"/>
          <c:w val="0.87159075730645919"/>
          <c:h val="0.2696952910217561"/>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181314814814815"/>
          <c:y val="0.20729746281714784"/>
          <c:w val="0.79279999999999995"/>
          <c:h val="0.65676640419947507"/>
        </c:manualLayout>
      </c:layout>
      <c:barChart>
        <c:barDir val="bar"/>
        <c:grouping val="percentStacked"/>
        <c:varyColors val="0"/>
        <c:ser>
          <c:idx val="0"/>
          <c:order val="0"/>
          <c:tx>
            <c:strRef>
              <c:f>'53【Q47】'!$D$33</c:f>
              <c:strCache>
                <c:ptCount val="1"/>
                <c:pt idx="0">
                  <c:v>思う存分仕事をしている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'53【Q47】'!$C$34:$C$35</c:f>
              <c:strCache>
                <c:ptCount val="2"/>
                <c:pt idx="0">
                  <c:v>男性管理職(n=56)</c:v>
                </c:pt>
                <c:pt idx="1">
                  <c:v>女性管理職(n=31)</c:v>
                </c:pt>
              </c:strCache>
            </c:strRef>
          </c:cat>
          <c:val>
            <c:numRef>
              <c:f>'53【Q47】'!$D$34:$D$35</c:f>
              <c:numCache>
                <c:formatCode>0.0_ </c:formatCode>
                <c:ptCount val="2"/>
                <c:pt idx="0">
                  <c:v>50</c:v>
                </c:pt>
                <c:pt idx="1">
                  <c:v>67.741935483870961</c:v>
                </c:pt>
              </c:numCache>
            </c:numRef>
          </c:val>
          <c:extLst>
            <c:ext xmlns:c16="http://schemas.microsoft.com/office/drawing/2014/chart" uri="{C3380CC4-5D6E-409C-BE32-E72D297353CC}">
              <c16:uniqueId val="{00000000-71E4-4C7E-9A26-F73C1D18F514}"/>
            </c:ext>
          </c:extLst>
        </c:ser>
        <c:ser>
          <c:idx val="1"/>
          <c:order val="1"/>
          <c:tx>
            <c:strRef>
              <c:f>'53【Q47】'!$E$33</c:f>
              <c:strCache>
                <c:ptCount val="1"/>
                <c:pt idx="0">
                  <c:v>思う存分仕事をしたいが、できていない</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'53【Q47】'!$C$34:$C$35</c:f>
              <c:strCache>
                <c:ptCount val="2"/>
                <c:pt idx="0">
                  <c:v>男性管理職(n=56)</c:v>
                </c:pt>
                <c:pt idx="1">
                  <c:v>女性管理職(n=31)</c:v>
                </c:pt>
              </c:strCache>
            </c:strRef>
          </c:cat>
          <c:val>
            <c:numRef>
              <c:f>'53【Q47】'!$E$34:$E$35</c:f>
              <c:numCache>
                <c:formatCode>0.0_ </c:formatCode>
                <c:ptCount val="2"/>
                <c:pt idx="0">
                  <c:v>3.5714285714285712</c:v>
                </c:pt>
                <c:pt idx="1">
                  <c:v>6.4516129032258061</c:v>
                </c:pt>
              </c:numCache>
            </c:numRef>
          </c:val>
          <c:extLst>
            <c:ext xmlns:c16="http://schemas.microsoft.com/office/drawing/2014/chart" uri="{C3380CC4-5D6E-409C-BE32-E72D297353CC}">
              <c16:uniqueId val="{00000001-71E4-4C7E-9A26-F73C1D18F514}"/>
            </c:ext>
          </c:extLst>
        </c:ser>
        <c:ser>
          <c:idx val="2"/>
          <c:order val="2"/>
          <c:tx>
            <c:strRef>
              <c:f>'53【Q47】'!$F$33</c:f>
              <c:strCache>
                <c:ptCount val="1"/>
                <c:pt idx="0">
                  <c:v>思う存分仕事をしたいと思わない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'53【Q47】'!$C$34:$C$35</c:f>
              <c:strCache>
                <c:ptCount val="2"/>
                <c:pt idx="0">
                  <c:v>男性管理職(n=56)</c:v>
                </c:pt>
                <c:pt idx="1">
                  <c:v>女性管理職(n=31)</c:v>
                </c:pt>
              </c:strCache>
            </c:strRef>
          </c:cat>
          <c:val>
            <c:numRef>
              <c:f>'53【Q47】'!$F$34:$F$35</c:f>
              <c:numCache>
                <c:formatCode>0.0_ </c:formatCode>
                <c:ptCount val="2"/>
                <c:pt idx="0">
                  <c:v>46.428571428571431</c:v>
                </c:pt>
                <c:pt idx="1">
                  <c:v>25.806451612903224</c:v>
                </c:pt>
              </c:numCache>
            </c:numRef>
          </c:val>
          <c:extLst>
            <c:ext xmlns:c16="http://schemas.microsoft.com/office/drawing/2014/chart" uri="{C3380CC4-5D6E-409C-BE32-E72D297353CC}">
              <c16:uniqueId val="{00000002-71E4-4C7E-9A26-F73C1D18F514}"/>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185185185182E-3"/>
          <c:y val="0.82578915135608044"/>
          <c:w val="0.99840648148148148"/>
          <c:h val="0.1656666666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4446144053876479E-2"/>
          <c:y val="5.1368424837306297E-2"/>
          <c:w val="0.92683480822930353"/>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'54【Q48】'!$F$30:$J$30</c:f>
              <c:numCache>
                <c:formatCode>0.0_ </c:formatCode>
                <c:ptCount val="5"/>
                <c:pt idx="0">
                  <c:v>6.3868613138686134</c:v>
                </c:pt>
                <c:pt idx="1">
                  <c:v>24.087591240875913</c:v>
                </c:pt>
                <c:pt idx="2">
                  <c:v>29.744525547445257</c:v>
                </c:pt>
                <c:pt idx="3">
                  <c:v>33.941605839416056</c:v>
                </c:pt>
                <c:pt idx="4">
                  <c:v>5.8394160583941606</c:v>
                </c:pt>
              </c:numCache>
            </c:numRef>
          </c:val>
          <c:extLst>
            <c:ext xmlns:c16="http://schemas.microsoft.com/office/drawing/2014/chart" uri="{C3380CC4-5D6E-409C-BE32-E72D297353CC}">
              <c16:uniqueId val="{00000005-1174-4350-A4AE-26B80E52F014}"/>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'54【Q48】'!$F$28</c:f>
              <c:strCache>
                <c:ptCount val="1"/>
                <c:pt idx="0">
                  <c:v>そう思う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'54【Q48】'!$F$30:$F$32</c:f>
              <c:numCache>
                <c:formatCode>0.0_ </c:formatCode>
                <c:ptCount val="3"/>
                <c:pt idx="0">
                  <c:v>6.3868613138686134</c:v>
                </c:pt>
                <c:pt idx="1">
                  <c:v>4.9065420560747661</c:v>
                </c:pt>
                <c:pt idx="2">
                  <c:v>11.666666666666666</c:v>
                </c:pt>
              </c:numCache>
            </c:numRef>
          </c:val>
          <c:extLst>
            <c:ext xmlns:c16="http://schemas.microsoft.com/office/drawing/2014/chart" uri="{C3380CC4-5D6E-409C-BE32-E72D297353CC}">
              <c16:uniqueId val="{00000001-082D-4DAB-A1BD-517131DCCD16}"/>
            </c:ext>
          </c:extLst>
        </c:ser>
        <c:ser>
          <c:idx val="1"/>
          <c:order val="1"/>
          <c:tx>
            <c:strRef>
              <c:f>'54【Q48】'!$G$28</c:f>
              <c:strCache>
                <c:ptCount val="1"/>
                <c:pt idx="0">
                  <c:v>どちらかと言えばそう思う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'54【Q48】'!$G$30:$G$32</c:f>
              <c:numCache>
                <c:formatCode>0.0_ </c:formatCode>
                <c:ptCount val="3"/>
                <c:pt idx="0">
                  <c:v>24.087591240875913</c:v>
                </c:pt>
                <c:pt idx="1">
                  <c:v>25.700934579439249</c:v>
                </c:pt>
                <c:pt idx="2">
                  <c:v>18.333333333333332</c:v>
                </c:pt>
              </c:numCache>
            </c:numRef>
          </c:val>
          <c:extLst>
            <c:ext xmlns:c16="http://schemas.microsoft.com/office/drawing/2014/chart" uri="{C3380CC4-5D6E-409C-BE32-E72D297353CC}">
              <c16:uniqueId val="{00000002-082D-4DAB-A1BD-517131DCCD16}"/>
            </c:ext>
          </c:extLst>
        </c:ser>
        <c:ser>
          <c:idx val="2"/>
          <c:order val="2"/>
          <c:tx>
            <c:strRef>
              <c:f>'54【Q48】'!$H$28</c:f>
              <c:strCache>
                <c:ptCount val="1"/>
                <c:pt idx="0">
                  <c:v>どちらかと言えばそう思わない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'54【Q48】'!$H$30:$H$32</c:f>
              <c:numCache>
                <c:formatCode>0.0_ </c:formatCode>
                <c:ptCount val="3"/>
                <c:pt idx="0">
                  <c:v>29.744525547445257</c:v>
                </c:pt>
                <c:pt idx="1">
                  <c:v>28.738317757009348</c:v>
                </c:pt>
                <c:pt idx="2">
                  <c:v>33.333333333333329</c:v>
                </c:pt>
              </c:numCache>
            </c:numRef>
          </c:val>
          <c:extLst>
            <c:ext xmlns:c16="http://schemas.microsoft.com/office/drawing/2014/chart" uri="{C3380CC4-5D6E-409C-BE32-E72D297353CC}">
              <c16:uniqueId val="{00000003-082D-4DAB-A1BD-517131DCCD16}"/>
            </c:ext>
          </c:extLst>
        </c:ser>
        <c:ser>
          <c:idx val="3"/>
          <c:order val="3"/>
          <c:tx>
            <c:strRef>
              <c:f>'54【Q48】'!$I$28</c:f>
              <c:strCache>
                <c:ptCount val="1"/>
                <c:pt idx="0">
                  <c:v>そう思わない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'54【Q48】'!$I$30:$I$32</c:f>
              <c:numCache>
                <c:formatCode>0.0_ </c:formatCode>
                <c:ptCount val="3"/>
                <c:pt idx="0">
                  <c:v>33.941605839416056</c:v>
                </c:pt>
                <c:pt idx="1">
                  <c:v>35.514018691588781</c:v>
                </c:pt>
                <c:pt idx="2">
                  <c:v>28.333333333333332</c:v>
                </c:pt>
              </c:numCache>
            </c:numRef>
          </c:val>
          <c:extLst>
            <c:ext xmlns:c16="http://schemas.microsoft.com/office/drawing/2014/chart" uri="{C3380CC4-5D6E-409C-BE32-E72D297353CC}">
              <c16:uniqueId val="{00000004-082D-4DAB-A1BD-517131DCCD16}"/>
            </c:ext>
          </c:extLst>
        </c:ser>
        <c:ser>
          <c:idx val="4"/>
          <c:order val="4"/>
          <c:tx>
            <c:strRef>
              <c:f>'54【Q48】'!$J$28</c:f>
              <c:strCache>
                <c:ptCount val="1"/>
                <c:pt idx="0">
                  <c:v>わからない</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'54【Q48】'!$J$30:$J$32</c:f>
              <c:numCache>
                <c:formatCode>0.0_ </c:formatCode>
                <c:ptCount val="3"/>
                <c:pt idx="0">
                  <c:v>5.8394160583941606</c:v>
                </c:pt>
                <c:pt idx="1">
                  <c:v>5.1401869158878499</c:v>
                </c:pt>
                <c:pt idx="2">
                  <c:v>8.3333333333333321</c:v>
                </c:pt>
              </c:numCache>
            </c:numRef>
          </c:val>
          <c:extLst>
            <c:ext xmlns:c16="http://schemas.microsoft.com/office/drawing/2014/chart" uri="{C3380CC4-5D6E-409C-BE32-E72D297353CC}">
              <c16:uniqueId val="{00000005-082D-4DAB-A1BD-517131DCCD16}"/>
            </c:ext>
          </c:extLst>
        </c:ser>
        <c:dLbls>
          <c:showLegendKey val="0"/>
          <c:showVal val="0"/>
          <c:showCatName val="0"/>
          <c:showSerName val="0"/>
          <c:showPercent val="0"/>
          <c:showBubbleSize val="0"/>
        </c:dLbls>
        <c:gapWidth val="30"/>
        <c:overlap val="100"/>
        <c:axId val="336041504"/>
        <c:axId val="336038176"/>
      </c:barChart>
      <c:catAx>
        <c:axId val="336041504"/>
        <c:scaling>
          <c:orientation val="maxMin"/>
        </c:scaling>
        <c:delete val="1"/>
        <c:axPos val="l"/>
        <c:majorTickMark val="out"/>
        <c:minorTickMark val="none"/>
        <c:tickLblPos val="nextTo"/>
        <c:crossAx val="336038176"/>
        <c:crosses val="autoZero"/>
        <c:auto val="1"/>
        <c:lblAlgn val="ctr"/>
        <c:lblOffset val="100"/>
        <c:tickLblSkip val="3"/>
        <c:tickMarkSkip val="1"/>
        <c:noMultiLvlLbl val="0"/>
      </c:catAx>
      <c:valAx>
        <c:axId val="336038176"/>
        <c:scaling>
          <c:orientation val="minMax"/>
          <c:min val="0"/>
        </c:scaling>
        <c:delete val="1"/>
        <c:axPos val="t"/>
        <c:numFmt formatCode="0%" sourceLinked="1"/>
        <c:majorTickMark val="out"/>
        <c:minorTickMark val="none"/>
        <c:tickLblPos val="nextTo"/>
        <c:crossAx val="336041504"/>
        <c:crossesAt val="1"/>
        <c:crossBetween val="between"/>
      </c:valAx>
      <c:spPr>
        <a:noFill/>
        <a:ln w="25400">
          <a:noFill/>
        </a:ln>
      </c:spPr>
    </c:plotArea>
    <c:legend>
      <c:legendPos val="t"/>
      <c:layout>
        <c:manualLayout>
          <c:xMode val="edge"/>
          <c:yMode val="edge"/>
          <c:x val="7.0721858963275847E-2"/>
          <c:y val="0.34240952434208599"/>
          <c:w val="0.81533489258412661"/>
          <c:h val="0.222980124779319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181314814814815"/>
          <c:y val="0.20729746281714784"/>
          <c:w val="0.79279999999999995"/>
          <c:h val="0.60956841280624574"/>
        </c:manualLayout>
      </c:layout>
      <c:barChart>
        <c:barDir val="bar"/>
        <c:grouping val="percentStacked"/>
        <c:varyColors val="0"/>
        <c:ser>
          <c:idx val="0"/>
          <c:order val="0"/>
          <c:tx>
            <c:strRef>
              <c:f>'54【Q48】'!$D$34</c:f>
              <c:strCache>
                <c:ptCount val="1"/>
                <c:pt idx="0">
                  <c:v>そう思う</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'54【Q48】'!$C$35:$C$36</c:f>
              <c:strCache>
                <c:ptCount val="2"/>
                <c:pt idx="0">
                  <c:v>男性管理職(n=428)</c:v>
                </c:pt>
                <c:pt idx="1">
                  <c:v>女性管理職(n=120)</c:v>
                </c:pt>
              </c:strCache>
            </c:strRef>
          </c:cat>
          <c:val>
            <c:numRef>
              <c:f>'54【Q48】'!$D$35:$D$36</c:f>
              <c:numCache>
                <c:formatCode>0.0_ </c:formatCode>
                <c:ptCount val="2"/>
                <c:pt idx="0">
                  <c:v>4.9065420560747661</c:v>
                </c:pt>
                <c:pt idx="1">
                  <c:v>11.666666666666666</c:v>
                </c:pt>
              </c:numCache>
            </c:numRef>
          </c:val>
          <c:extLst>
            <c:ext xmlns:c16="http://schemas.microsoft.com/office/drawing/2014/chart" uri="{C3380CC4-5D6E-409C-BE32-E72D297353CC}">
              <c16:uniqueId val="{00000000-CC51-42EF-BDBF-2946AC7FD5CC}"/>
            </c:ext>
          </c:extLst>
        </c:ser>
        <c:ser>
          <c:idx val="1"/>
          <c:order val="1"/>
          <c:tx>
            <c:strRef>
              <c:f>'54【Q48】'!$E$34</c:f>
              <c:strCache>
                <c:ptCount val="1"/>
                <c:pt idx="0">
                  <c:v>どちらかと言えばそう思う</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'54【Q48】'!$C$35:$C$36</c:f>
              <c:strCache>
                <c:ptCount val="2"/>
                <c:pt idx="0">
                  <c:v>男性管理職(n=428)</c:v>
                </c:pt>
                <c:pt idx="1">
                  <c:v>女性管理職(n=120)</c:v>
                </c:pt>
              </c:strCache>
            </c:strRef>
          </c:cat>
          <c:val>
            <c:numRef>
              <c:f>'54【Q48】'!$E$35:$E$36</c:f>
              <c:numCache>
                <c:formatCode>0.0_ </c:formatCode>
                <c:ptCount val="2"/>
                <c:pt idx="0">
                  <c:v>25.700934579439249</c:v>
                </c:pt>
                <c:pt idx="1">
                  <c:v>18.333333333333332</c:v>
                </c:pt>
              </c:numCache>
            </c:numRef>
          </c:val>
          <c:extLst>
            <c:ext xmlns:c16="http://schemas.microsoft.com/office/drawing/2014/chart" uri="{C3380CC4-5D6E-409C-BE32-E72D297353CC}">
              <c16:uniqueId val="{00000001-CC51-42EF-BDBF-2946AC7FD5CC}"/>
            </c:ext>
          </c:extLst>
        </c:ser>
        <c:ser>
          <c:idx val="2"/>
          <c:order val="2"/>
          <c:tx>
            <c:strRef>
              <c:f>'54【Q48】'!$F$34</c:f>
              <c:strCache>
                <c:ptCount val="1"/>
                <c:pt idx="0">
                  <c:v>どちらかと言えばそう思わない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'54【Q48】'!$C$35:$C$36</c:f>
              <c:strCache>
                <c:ptCount val="2"/>
                <c:pt idx="0">
                  <c:v>男性管理職(n=428)</c:v>
                </c:pt>
                <c:pt idx="1">
                  <c:v>女性管理職(n=120)</c:v>
                </c:pt>
              </c:strCache>
            </c:strRef>
          </c:cat>
          <c:val>
            <c:numRef>
              <c:f>'54【Q48】'!$F$35:$F$36</c:f>
              <c:numCache>
                <c:formatCode>0.0_ </c:formatCode>
                <c:ptCount val="2"/>
                <c:pt idx="0">
                  <c:v>28.738317757009348</c:v>
                </c:pt>
                <c:pt idx="1">
                  <c:v>33.333333333333329</c:v>
                </c:pt>
              </c:numCache>
            </c:numRef>
          </c:val>
          <c:extLst>
            <c:ext xmlns:c16="http://schemas.microsoft.com/office/drawing/2014/chart" uri="{C3380CC4-5D6E-409C-BE32-E72D297353CC}">
              <c16:uniqueId val="{00000002-CC51-42EF-BDBF-2946AC7FD5CC}"/>
            </c:ext>
          </c:extLst>
        </c:ser>
        <c:ser>
          <c:idx val="3"/>
          <c:order val="3"/>
          <c:tx>
            <c:strRef>
              <c:f>'54【Q48】'!$G$34</c:f>
              <c:strCache>
                <c:ptCount val="1"/>
                <c:pt idx="0">
                  <c:v>そう思わない</c:v>
                </c:pt>
              </c:strCache>
            </c:strRef>
          </c:tx>
          <c:spPr>
            <a:pattFill prst="pct10">
              <a:fgClr>
                <a:srgbClr val="5B9BD5"/>
              </a:fgClr>
              <a:bgClr>
                <a:sysClr val="window" lastClr="FFFFFF"/>
              </a:bgClr>
            </a:pattFill>
            <a:ln>
              <a:solidFill>
                <a:srgbClr val="4F81BD"/>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'54【Q48】'!$C$35:$C$36</c:f>
              <c:strCache>
                <c:ptCount val="2"/>
                <c:pt idx="0">
                  <c:v>男性管理職(n=428)</c:v>
                </c:pt>
                <c:pt idx="1">
                  <c:v>女性管理職(n=120)</c:v>
                </c:pt>
              </c:strCache>
            </c:strRef>
          </c:cat>
          <c:val>
            <c:numRef>
              <c:f>'54【Q48】'!$G$35:$G$36</c:f>
              <c:numCache>
                <c:formatCode>0.0_ </c:formatCode>
                <c:ptCount val="2"/>
                <c:pt idx="0">
                  <c:v>35.514018691588781</c:v>
                </c:pt>
                <c:pt idx="1">
                  <c:v>28.333333333333332</c:v>
                </c:pt>
              </c:numCache>
            </c:numRef>
          </c:val>
          <c:extLst>
            <c:ext xmlns:c16="http://schemas.microsoft.com/office/drawing/2014/chart" uri="{C3380CC4-5D6E-409C-BE32-E72D297353CC}">
              <c16:uniqueId val="{00000003-CC51-42EF-BDBF-2946AC7FD5CC}"/>
            </c:ext>
          </c:extLst>
        </c:ser>
        <c:ser>
          <c:idx val="4"/>
          <c:order val="4"/>
          <c:tx>
            <c:strRef>
              <c:f>'54【Q48】'!$H$34</c:f>
              <c:strCache>
                <c:ptCount val="1"/>
                <c:pt idx="0">
                  <c:v>わからない</c:v>
                </c:pt>
              </c:strCache>
            </c:strRef>
          </c:tx>
          <c:spPr>
            <a:solidFill>
              <a:schemeClr val="accent5"/>
            </a:solidFill>
            <a:ln>
              <a:solidFill>
                <a:srgbClr val="4F81BD"/>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'54【Q48】'!$C$35:$C$36</c:f>
              <c:strCache>
                <c:ptCount val="2"/>
                <c:pt idx="0">
                  <c:v>男性管理職(n=428)</c:v>
                </c:pt>
                <c:pt idx="1">
                  <c:v>女性管理職(n=120)</c:v>
                </c:pt>
              </c:strCache>
            </c:strRef>
          </c:cat>
          <c:val>
            <c:numRef>
              <c:f>'54【Q48】'!$H$35:$H$36</c:f>
              <c:numCache>
                <c:formatCode>0.0_ </c:formatCode>
                <c:ptCount val="2"/>
                <c:pt idx="0">
                  <c:v>5.1401869158878499</c:v>
                </c:pt>
                <c:pt idx="1">
                  <c:v>8.3333333333333321</c:v>
                </c:pt>
              </c:numCache>
            </c:numRef>
          </c:val>
          <c:extLst>
            <c:ext xmlns:c16="http://schemas.microsoft.com/office/drawing/2014/chart" uri="{C3380CC4-5D6E-409C-BE32-E72D297353CC}">
              <c16:uniqueId val="{00000004-CC51-42EF-BDBF-2946AC7FD5CC}"/>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7.4662037199432152E-2"/>
          <c:y val="0.82578915135608044"/>
          <c:w val="0.89999987008390536"/>
          <c:h val="0.1407433889844403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chart" Target="../charts/chart101.xml"/><Relationship Id="rId1" Type="http://schemas.openxmlformats.org/officeDocument/2006/relationships/chart" Target="../charts/chart100.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120.xml"/><Relationship Id="rId2" Type="http://schemas.openxmlformats.org/officeDocument/2006/relationships/chart" Target="../charts/chart119.xml"/><Relationship Id="rId1" Type="http://schemas.openxmlformats.org/officeDocument/2006/relationships/chart" Target="../charts/chart118.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127.xml"/><Relationship Id="rId2" Type="http://schemas.openxmlformats.org/officeDocument/2006/relationships/chart" Target="../charts/chart126.xml"/><Relationship Id="rId1" Type="http://schemas.openxmlformats.org/officeDocument/2006/relationships/chart" Target="../charts/chart125.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130.xml"/><Relationship Id="rId2" Type="http://schemas.openxmlformats.org/officeDocument/2006/relationships/chart" Target="../charts/chart129.xml"/><Relationship Id="rId1" Type="http://schemas.openxmlformats.org/officeDocument/2006/relationships/chart" Target="../charts/chart12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7</xdr:col>
      <xdr:colOff>422275</xdr:colOff>
      <xdr:row>6</xdr:row>
      <xdr:rowOff>41274</xdr:rowOff>
    </xdr:to>
    <xdr:sp macro="" textlink="">
      <xdr:nvSpPr>
        <xdr:cNvPr id="2" name="ACtitle"/>
        <xdr:cNvSpPr>
          <a:spLocks noChangeArrowheads="1"/>
        </xdr:cNvSpPr>
      </xdr:nvSpPr>
      <xdr:spPr bwMode="auto">
        <a:xfrm>
          <a:off x="533400" y="647699"/>
          <a:ext cx="4699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現在の会社に勤めはじめた経緯はどれですか。</a:t>
          </a:r>
        </a:p>
      </xdr:txBody>
    </xdr:sp>
    <xdr:clientData/>
  </xdr:twoCellAnchor>
  <xdr:twoCellAnchor>
    <xdr:from>
      <xdr:col>4</xdr:col>
      <xdr:colOff>0</xdr:colOff>
      <xdr:row>13</xdr:row>
      <xdr:rowOff>38100</xdr:rowOff>
    </xdr:from>
    <xdr:to>
      <xdr:col>10</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295275</xdr:colOff>
      <xdr:row>2</xdr:row>
      <xdr:rowOff>171450</xdr:rowOff>
    </xdr:to>
    <xdr:sp macro="" textlink="">
      <xdr:nvSpPr>
        <xdr:cNvPr id="4" name="ACitem"/>
        <xdr:cNvSpPr>
          <a:spLocks noChangeArrowheads="1"/>
        </xdr:cNvSpPr>
      </xdr:nvSpPr>
      <xdr:spPr bwMode="auto">
        <a:xfrm>
          <a:off x="66675" y="228600"/>
          <a:ext cx="7620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16</xdr:col>
      <xdr:colOff>282576</xdr:colOff>
      <xdr:row>27</xdr:row>
      <xdr:rowOff>1</xdr:rowOff>
    </xdr:from>
    <xdr:to>
      <xdr:col>27</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12</xdr:col>
      <xdr:colOff>1266031</xdr:colOff>
      <xdr:row>6</xdr:row>
      <xdr:rowOff>41274</xdr:rowOff>
    </xdr:to>
    <xdr:sp macro="" textlink="">
      <xdr:nvSpPr>
        <xdr:cNvPr id="2" name="ACtitle"/>
        <xdr:cNvSpPr>
          <a:spLocks noChangeArrowheads="1"/>
        </xdr:cNvSpPr>
      </xdr:nvSpPr>
      <xdr:spPr bwMode="auto">
        <a:xfrm>
          <a:off x="533400" y="647699"/>
          <a:ext cx="7874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これまで、異動をする時に、キャリア形成の視点から異動後の役割の説明を受けたことはありますか。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Q18</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83344</xdr:colOff>
      <xdr:row>41</xdr:row>
      <xdr:rowOff>119063</xdr:rowOff>
    </xdr:from>
    <xdr:to>
      <xdr:col>10</xdr:col>
      <xdr:colOff>177919</xdr:colOff>
      <xdr:row>51</xdr:row>
      <xdr:rowOff>83344</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10</xdr:col>
      <xdr:colOff>29369</xdr:colOff>
      <xdr:row>6</xdr:row>
      <xdr:rowOff>41274</xdr:rowOff>
    </xdr:to>
    <xdr:sp macro="" textlink="">
      <xdr:nvSpPr>
        <xdr:cNvPr id="2" name="ACtitle"/>
        <xdr:cNvSpPr>
          <a:spLocks noChangeArrowheads="1"/>
        </xdr:cNvSpPr>
      </xdr:nvSpPr>
      <xdr:spPr bwMode="auto">
        <a:xfrm>
          <a:off x="533400" y="647699"/>
          <a:ext cx="5842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これまでの異動経験はあなたのキャリアにプラスに働きましたか。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Q19</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83344</xdr:colOff>
      <xdr:row>36</xdr:row>
      <xdr:rowOff>119063</xdr:rowOff>
    </xdr:from>
    <xdr:to>
      <xdr:col>10</xdr:col>
      <xdr:colOff>177919</xdr:colOff>
      <xdr:row>46</xdr:row>
      <xdr:rowOff>83344</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9</xdr:col>
      <xdr:colOff>174624</xdr:colOff>
      <xdr:row>5</xdr:row>
      <xdr:rowOff>155574</xdr:rowOff>
    </xdr:to>
    <xdr:sp macro="" textlink="">
      <xdr:nvSpPr>
        <xdr:cNvPr id="2" name="ACtitle"/>
        <xdr:cNvSpPr>
          <a:spLocks noChangeArrowheads="1"/>
        </xdr:cNvSpPr>
      </xdr:nvSpPr>
      <xdr:spPr bwMode="auto">
        <a:xfrm>
          <a:off x="533399" y="571499"/>
          <a:ext cx="5461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あなたのキャリア形成のために、役立ったものは何ですか。</a:t>
          </a:r>
        </a:p>
      </xdr:txBody>
    </xdr:sp>
    <xdr:clientData/>
  </xdr:twoCellAnchor>
  <xdr:twoCellAnchor>
    <xdr:from>
      <xdr:col>4</xdr:col>
      <xdr:colOff>0</xdr:colOff>
      <xdr:row>13</xdr:row>
      <xdr:rowOff>38100</xdr:rowOff>
    </xdr:from>
    <xdr:to>
      <xdr:col>9</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Q20</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8</xdr:col>
      <xdr:colOff>169068</xdr:colOff>
      <xdr:row>7</xdr:row>
      <xdr:rowOff>3174</xdr:rowOff>
    </xdr:to>
    <xdr:sp macro="" textlink="">
      <xdr:nvSpPr>
        <xdr:cNvPr id="2" name="ACtitle"/>
        <xdr:cNvSpPr>
          <a:spLocks noChangeArrowheads="1"/>
        </xdr:cNvSpPr>
      </xdr:nvSpPr>
      <xdr:spPr bwMode="auto">
        <a:xfrm>
          <a:off x="533399" y="571499"/>
          <a:ext cx="4953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あなたが経験した会社の取組みや制度は何ですか。
当てはまるものすべてを選択してください。</a:t>
          </a:r>
        </a:p>
      </xdr:txBody>
    </xdr:sp>
    <xdr:clientData/>
  </xdr:twoCellAnchor>
  <xdr:twoCellAnchor>
    <xdr:from>
      <xdr:col>4</xdr:col>
      <xdr:colOff>0</xdr:colOff>
      <xdr:row>13</xdr:row>
      <xdr:rowOff>38100</xdr:rowOff>
    </xdr:from>
    <xdr:to>
      <xdr:col>16</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115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173037</xdr:colOff>
      <xdr:row>7</xdr:row>
      <xdr:rowOff>3174</xdr:rowOff>
    </xdr:to>
    <xdr:sp macro="" textlink="">
      <xdr:nvSpPr>
        <xdr:cNvPr id="2" name="ACtitle"/>
        <xdr:cNvSpPr>
          <a:spLocks noChangeArrowheads="1"/>
        </xdr:cNvSpPr>
      </xdr:nvSpPr>
      <xdr:spPr bwMode="auto">
        <a:xfrm>
          <a:off x="533399" y="571499"/>
          <a:ext cx="5969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あなたのキャリア形成のために、役立った取組みや制度は何ですか。
当てはまるものすべてを選択してください。</a:t>
          </a:r>
        </a:p>
      </xdr:txBody>
    </xdr:sp>
    <xdr:clientData/>
  </xdr:twoCellAnchor>
  <xdr:twoCellAnchor>
    <xdr:from>
      <xdr:col>4</xdr:col>
      <xdr:colOff>0</xdr:colOff>
      <xdr:row>13</xdr:row>
      <xdr:rowOff>38100</xdr:rowOff>
    </xdr:from>
    <xdr:to>
      <xdr:col>16</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0681" y="5204440"/>
          <a:ext cx="1251717" cy="834564"/>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463660</xdr:colOff>
      <xdr:row>7</xdr:row>
      <xdr:rowOff>3174</xdr:rowOff>
    </xdr:to>
    <xdr:sp macro="" textlink="">
      <xdr:nvSpPr>
        <xdr:cNvPr id="2" name="ACtitle"/>
        <xdr:cNvSpPr>
          <a:spLocks noChangeArrowheads="1"/>
        </xdr:cNvSpPr>
      </xdr:nvSpPr>
      <xdr:spPr bwMode="auto">
        <a:xfrm>
          <a:off x="533399" y="571499"/>
          <a:ext cx="5992813"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あなたのキャリア形成のために、役立った取組みや制度は何ですか。
当てはまるものすべてを選択してください。</a:t>
          </a:r>
        </a:p>
      </xdr:txBody>
    </xdr:sp>
    <xdr:clientData/>
  </xdr:twoCellAnchor>
  <xdr:twoCellAnchor>
    <xdr:from>
      <xdr:col>5</xdr:col>
      <xdr:colOff>0</xdr:colOff>
      <xdr:row>13</xdr:row>
      <xdr:rowOff>38100</xdr:rowOff>
    </xdr:from>
    <xdr:to>
      <xdr:col>17</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489541</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130175</xdr:rowOff>
    </xdr:from>
    <xdr:to>
      <xdr:col>2</xdr:col>
      <xdr:colOff>796002</xdr:colOff>
      <xdr:row>27</xdr:row>
      <xdr:rowOff>958850</xdr:rowOff>
    </xdr:to>
    <xdr:grpSp>
      <xdr:nvGrpSpPr>
        <xdr:cNvPr id="5" name="Obj_Diff_P2M2"/>
        <xdr:cNvGrpSpPr>
          <a:grpSpLocks/>
        </xdr:cNvGrpSpPr>
      </xdr:nvGrpSpPr>
      <xdr:grpSpPr bwMode="auto">
        <a:xfrm>
          <a:off x="575408" y="4514117"/>
          <a:ext cx="1258575" cy="828675"/>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23</xdr:row>
      <xdr:rowOff>3175</xdr:rowOff>
    </xdr:from>
    <xdr:to>
      <xdr:col>2</xdr:col>
      <xdr:colOff>796002</xdr:colOff>
      <xdr:row>27</xdr:row>
      <xdr:rowOff>69850</xdr:rowOff>
    </xdr:to>
    <xdr:grpSp>
      <xdr:nvGrpSpPr>
        <xdr:cNvPr id="23" name="Obj_Diff_All"/>
        <xdr:cNvGrpSpPr>
          <a:grpSpLocks/>
        </xdr:cNvGrpSpPr>
      </xdr:nvGrpSpPr>
      <xdr:grpSpPr bwMode="auto">
        <a:xfrm>
          <a:off x="575408" y="3605579"/>
          <a:ext cx="1258575" cy="848213"/>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21</xdr:row>
      <xdr:rowOff>142875</xdr:rowOff>
    </xdr:from>
    <xdr:to>
      <xdr:col>2</xdr:col>
      <xdr:colOff>767427</xdr:colOff>
      <xdr:row>22</xdr:row>
      <xdr:rowOff>123825</xdr:rowOff>
    </xdr:to>
    <xdr:sp macro="" textlink="">
      <xdr:nvSpPr>
        <xdr:cNvPr id="28" name="Obj_Attention_Txt"/>
        <xdr:cNvSpPr txBox="1">
          <a:spLocks noChangeArrowheads="1"/>
        </xdr:cNvSpPr>
      </xdr:nvSpPr>
      <xdr:spPr bwMode="auto">
        <a:xfrm>
          <a:off x="571500" y="32766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427037</xdr:colOff>
      <xdr:row>9</xdr:row>
      <xdr:rowOff>79374</xdr:rowOff>
    </xdr:to>
    <xdr:sp macro="" textlink="">
      <xdr:nvSpPr>
        <xdr:cNvPr id="2" name="ACtitle"/>
        <xdr:cNvSpPr>
          <a:spLocks noChangeArrowheads="1"/>
        </xdr:cNvSpPr>
      </xdr:nvSpPr>
      <xdr:spPr bwMode="auto">
        <a:xfrm>
          <a:off x="533399" y="571499"/>
          <a:ext cx="6223000"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Q23 </a:t>
          </a:r>
          <a:r>
            <a:rPr lang="ja-JP" altLang="en-US" sz="1400" b="0" i="0" u="none" strike="noStrike" baseline="0">
              <a:solidFill>
                <a:srgbClr val="FFFFFF"/>
              </a:solidFill>
              <a:latin typeface="ＭＳ Ｐゴシック" panose="020B0600070205080204" pitchFamily="50" charset="-128"/>
            </a:rPr>
            <a:t>あなたは、仕事をする上で主に何を重視してきましたか。
各年代ごとに</a:t>
          </a:r>
          <a:r>
            <a:rPr lang="en-US" altLang="ja-JP" sz="1400" b="0" i="0" u="none" strike="noStrike" baseline="0">
              <a:solidFill>
                <a:srgbClr val="FFFFFF"/>
              </a:solidFill>
              <a:latin typeface="ＭＳ Ｐゴシック" panose="020B0600070205080204" pitchFamily="50" charset="-128"/>
            </a:rPr>
            <a:t>3</a:t>
          </a:r>
          <a:r>
            <a:rPr lang="ja-JP" altLang="en-US" sz="1400" b="0" i="0" u="none" strike="noStrike" baseline="0">
              <a:solidFill>
                <a:srgbClr val="FFFFFF"/>
              </a:solidFill>
              <a:latin typeface="ＭＳ Ｐゴシック" panose="020B0600070205080204" pitchFamily="50" charset="-128"/>
            </a:rPr>
            <a:t>つまで選んでください。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代の方は、</a:t>
          </a:r>
          <a:r>
            <a:rPr lang="en-US" altLang="ja-JP" sz="1400" b="0" i="0" u="none" strike="noStrike" baseline="0">
              <a:solidFill>
                <a:srgbClr val="FFFFFF"/>
              </a:solidFill>
              <a:latin typeface="ＭＳ Ｐゴシック" panose="020B0600070205080204" pitchFamily="50" charset="-128"/>
            </a:rPr>
            <a:t>60</a:t>
          </a:r>
          <a:r>
            <a:rPr lang="ja-JP" altLang="en-US" sz="1400" b="0" i="0" u="none" strike="noStrike" baseline="0">
              <a:solidFill>
                <a:srgbClr val="FFFFFF"/>
              </a:solidFill>
              <a:latin typeface="ＭＳ Ｐゴシック" panose="020B0600070205080204" pitchFamily="50" charset="-128"/>
            </a:rPr>
            <a:t>代になった時に重視したいことをお選びください。
</a:t>
          </a:r>
          <a:r>
            <a:rPr lang="en-US" altLang="ja-JP" sz="1400" b="0" i="0" u="none" strike="noStrike" baseline="0">
              <a:solidFill>
                <a:srgbClr val="FFFFFF"/>
              </a:solidFill>
              <a:latin typeface="ＭＳ Ｐゴシック" panose="020B0600070205080204" pitchFamily="50" charset="-128"/>
            </a:rPr>
            <a:t>【20</a:t>
          </a:r>
          <a:r>
            <a:rPr lang="ja-JP" altLang="en-US" sz="1400" b="0" i="0" u="none" strike="noStrike" baseline="0">
              <a:solidFill>
                <a:srgbClr val="FFFFFF"/>
              </a:solidFill>
              <a:latin typeface="ＭＳ Ｐゴシック" panose="020B0600070205080204" pitchFamily="50" charset="-128"/>
            </a:rPr>
            <a:t>代</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15</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Q23S1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687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427037</xdr:colOff>
      <xdr:row>9</xdr:row>
      <xdr:rowOff>79374</xdr:rowOff>
    </xdr:to>
    <xdr:sp macro="" textlink="">
      <xdr:nvSpPr>
        <xdr:cNvPr id="2" name="ACtitle"/>
        <xdr:cNvSpPr>
          <a:spLocks noChangeArrowheads="1"/>
        </xdr:cNvSpPr>
      </xdr:nvSpPr>
      <xdr:spPr bwMode="auto">
        <a:xfrm>
          <a:off x="533399" y="571499"/>
          <a:ext cx="6223000"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Q23 </a:t>
          </a:r>
          <a:r>
            <a:rPr lang="ja-JP" altLang="en-US" sz="1400" b="0" i="0" u="none" strike="noStrike" baseline="0">
              <a:solidFill>
                <a:srgbClr val="FFFFFF"/>
              </a:solidFill>
              <a:latin typeface="ＭＳ Ｐゴシック" panose="020B0600070205080204" pitchFamily="50" charset="-128"/>
            </a:rPr>
            <a:t>あなたは、仕事をする上で主に何を重視してきましたか。
各年代ごとに</a:t>
          </a:r>
          <a:r>
            <a:rPr lang="en-US" altLang="ja-JP" sz="1400" b="0" i="0" u="none" strike="noStrike" baseline="0">
              <a:solidFill>
                <a:srgbClr val="FFFFFF"/>
              </a:solidFill>
              <a:latin typeface="ＭＳ Ｐゴシック" panose="020B0600070205080204" pitchFamily="50" charset="-128"/>
            </a:rPr>
            <a:t>3</a:t>
          </a:r>
          <a:r>
            <a:rPr lang="ja-JP" altLang="en-US" sz="1400" b="0" i="0" u="none" strike="noStrike" baseline="0">
              <a:solidFill>
                <a:srgbClr val="FFFFFF"/>
              </a:solidFill>
              <a:latin typeface="ＭＳ Ｐゴシック" panose="020B0600070205080204" pitchFamily="50" charset="-128"/>
            </a:rPr>
            <a:t>つまで選んでください。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代の方は、</a:t>
          </a:r>
          <a:r>
            <a:rPr lang="en-US" altLang="ja-JP" sz="1400" b="0" i="0" u="none" strike="noStrike" baseline="0">
              <a:solidFill>
                <a:srgbClr val="FFFFFF"/>
              </a:solidFill>
              <a:latin typeface="ＭＳ Ｐゴシック" panose="020B0600070205080204" pitchFamily="50" charset="-128"/>
            </a:rPr>
            <a:t>60</a:t>
          </a:r>
          <a:r>
            <a:rPr lang="ja-JP" altLang="en-US" sz="1400" b="0" i="0" u="none" strike="noStrike" baseline="0">
              <a:solidFill>
                <a:srgbClr val="FFFFFF"/>
              </a:solidFill>
              <a:latin typeface="ＭＳ Ｐゴシック" panose="020B0600070205080204" pitchFamily="50" charset="-128"/>
            </a:rPr>
            <a:t>代になった時に重視したいことをお選びください。
</a:t>
          </a:r>
          <a:r>
            <a:rPr lang="en-US" altLang="ja-JP" sz="1400" b="0" i="0" u="none" strike="noStrike" baseline="0">
              <a:solidFill>
                <a:srgbClr val="FFFFFF"/>
              </a:solidFill>
              <a:latin typeface="ＭＳ Ｐゴシック" panose="020B0600070205080204" pitchFamily="50" charset="-128"/>
            </a:rPr>
            <a:t>【30</a:t>
          </a:r>
          <a:r>
            <a:rPr lang="ja-JP" altLang="en-US" sz="1400" b="0" i="0" u="none" strike="noStrike" baseline="0">
              <a:solidFill>
                <a:srgbClr val="FFFFFF"/>
              </a:solidFill>
              <a:latin typeface="ＭＳ Ｐゴシック" panose="020B0600070205080204" pitchFamily="50" charset="-128"/>
            </a:rPr>
            <a:t>代</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15</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Q23S2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687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427037</xdr:colOff>
      <xdr:row>9</xdr:row>
      <xdr:rowOff>79374</xdr:rowOff>
    </xdr:to>
    <xdr:sp macro="" textlink="">
      <xdr:nvSpPr>
        <xdr:cNvPr id="2" name="ACtitle"/>
        <xdr:cNvSpPr>
          <a:spLocks noChangeArrowheads="1"/>
        </xdr:cNvSpPr>
      </xdr:nvSpPr>
      <xdr:spPr bwMode="auto">
        <a:xfrm>
          <a:off x="533399" y="571499"/>
          <a:ext cx="6223000"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Q23 </a:t>
          </a:r>
          <a:r>
            <a:rPr lang="ja-JP" altLang="en-US" sz="1400" b="0" i="0" u="none" strike="noStrike" baseline="0">
              <a:solidFill>
                <a:srgbClr val="FFFFFF"/>
              </a:solidFill>
              <a:latin typeface="ＭＳ Ｐゴシック" panose="020B0600070205080204" pitchFamily="50" charset="-128"/>
            </a:rPr>
            <a:t>あなたは、仕事をする上で主に何を重視してきましたか。
各年代ごとに</a:t>
          </a:r>
          <a:r>
            <a:rPr lang="en-US" altLang="ja-JP" sz="1400" b="0" i="0" u="none" strike="noStrike" baseline="0">
              <a:solidFill>
                <a:srgbClr val="FFFFFF"/>
              </a:solidFill>
              <a:latin typeface="ＭＳ Ｐゴシック" panose="020B0600070205080204" pitchFamily="50" charset="-128"/>
            </a:rPr>
            <a:t>3</a:t>
          </a:r>
          <a:r>
            <a:rPr lang="ja-JP" altLang="en-US" sz="1400" b="0" i="0" u="none" strike="noStrike" baseline="0">
              <a:solidFill>
                <a:srgbClr val="FFFFFF"/>
              </a:solidFill>
              <a:latin typeface="ＭＳ Ｐゴシック" panose="020B0600070205080204" pitchFamily="50" charset="-128"/>
            </a:rPr>
            <a:t>つまで選んでください。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代の方は、</a:t>
          </a:r>
          <a:r>
            <a:rPr lang="en-US" altLang="ja-JP" sz="1400" b="0" i="0" u="none" strike="noStrike" baseline="0">
              <a:solidFill>
                <a:srgbClr val="FFFFFF"/>
              </a:solidFill>
              <a:latin typeface="ＭＳ Ｐゴシック" panose="020B0600070205080204" pitchFamily="50" charset="-128"/>
            </a:rPr>
            <a:t>60</a:t>
          </a:r>
          <a:r>
            <a:rPr lang="ja-JP" altLang="en-US" sz="1400" b="0" i="0" u="none" strike="noStrike" baseline="0">
              <a:solidFill>
                <a:srgbClr val="FFFFFF"/>
              </a:solidFill>
              <a:latin typeface="ＭＳ Ｐゴシック" panose="020B0600070205080204" pitchFamily="50" charset="-128"/>
            </a:rPr>
            <a:t>代になった時に重視したいことをお選びください。
</a:t>
          </a:r>
          <a:r>
            <a:rPr lang="en-US" altLang="ja-JP" sz="1400" b="0" i="0" u="none" strike="noStrike" baseline="0">
              <a:solidFill>
                <a:srgbClr val="FFFFFF"/>
              </a:solidFill>
              <a:latin typeface="ＭＳ Ｐゴシック" panose="020B0600070205080204" pitchFamily="50" charset="-128"/>
            </a:rPr>
            <a:t>【40</a:t>
          </a:r>
          <a:r>
            <a:rPr lang="ja-JP" altLang="en-US" sz="1400" b="0" i="0" u="none" strike="noStrike" baseline="0">
              <a:solidFill>
                <a:srgbClr val="FFFFFF"/>
              </a:solidFill>
              <a:latin typeface="ＭＳ Ｐゴシック" panose="020B0600070205080204" pitchFamily="50" charset="-128"/>
            </a:rPr>
            <a:t>代</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15</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Q23S3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687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427037</xdr:colOff>
      <xdr:row>9</xdr:row>
      <xdr:rowOff>79374</xdr:rowOff>
    </xdr:to>
    <xdr:sp macro="" textlink="">
      <xdr:nvSpPr>
        <xdr:cNvPr id="2" name="ACtitle"/>
        <xdr:cNvSpPr>
          <a:spLocks noChangeArrowheads="1"/>
        </xdr:cNvSpPr>
      </xdr:nvSpPr>
      <xdr:spPr bwMode="auto">
        <a:xfrm>
          <a:off x="533399" y="571499"/>
          <a:ext cx="6223000"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Q23 </a:t>
          </a:r>
          <a:r>
            <a:rPr lang="ja-JP" altLang="en-US" sz="1400" b="0" i="0" u="none" strike="noStrike" baseline="0">
              <a:solidFill>
                <a:srgbClr val="FFFFFF"/>
              </a:solidFill>
              <a:latin typeface="ＭＳ Ｐゴシック" panose="020B0600070205080204" pitchFamily="50" charset="-128"/>
            </a:rPr>
            <a:t>あなたは、仕事をする上で主に何を重視してきましたか。
各年代ごとに</a:t>
          </a:r>
          <a:r>
            <a:rPr lang="en-US" altLang="ja-JP" sz="1400" b="0" i="0" u="none" strike="noStrike" baseline="0">
              <a:solidFill>
                <a:srgbClr val="FFFFFF"/>
              </a:solidFill>
              <a:latin typeface="ＭＳ Ｐゴシック" panose="020B0600070205080204" pitchFamily="50" charset="-128"/>
            </a:rPr>
            <a:t>3</a:t>
          </a:r>
          <a:r>
            <a:rPr lang="ja-JP" altLang="en-US" sz="1400" b="0" i="0" u="none" strike="noStrike" baseline="0">
              <a:solidFill>
                <a:srgbClr val="FFFFFF"/>
              </a:solidFill>
              <a:latin typeface="ＭＳ Ｐゴシック" panose="020B0600070205080204" pitchFamily="50" charset="-128"/>
            </a:rPr>
            <a:t>つまで選んでください。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代の方は、</a:t>
          </a:r>
          <a:r>
            <a:rPr lang="en-US" altLang="ja-JP" sz="1400" b="0" i="0" u="none" strike="noStrike" baseline="0">
              <a:solidFill>
                <a:srgbClr val="FFFFFF"/>
              </a:solidFill>
              <a:latin typeface="ＭＳ Ｐゴシック" panose="020B0600070205080204" pitchFamily="50" charset="-128"/>
            </a:rPr>
            <a:t>60</a:t>
          </a:r>
          <a:r>
            <a:rPr lang="ja-JP" altLang="en-US" sz="1400" b="0" i="0" u="none" strike="noStrike" baseline="0">
              <a:solidFill>
                <a:srgbClr val="FFFFFF"/>
              </a:solidFill>
              <a:latin typeface="ＭＳ Ｐゴシック" panose="020B0600070205080204" pitchFamily="50" charset="-128"/>
            </a:rPr>
            <a:t>代になった時に重視したいことをお選びください。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代</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15</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Q23S4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687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1778000</xdr:colOff>
      <xdr:row>7</xdr:row>
      <xdr:rowOff>79374</xdr:rowOff>
    </xdr:to>
    <xdr:sp macro="" textlink="">
      <xdr:nvSpPr>
        <xdr:cNvPr id="2" name="ACtitle"/>
        <xdr:cNvSpPr>
          <a:spLocks noChangeArrowheads="1"/>
        </xdr:cNvSpPr>
      </xdr:nvSpPr>
      <xdr:spPr bwMode="auto">
        <a:xfrm>
          <a:off x="533400" y="647699"/>
          <a:ext cx="7874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あなたはこれまでに、失業や育児、病気、留学、勉強などで無職の期間（</a:t>
          </a:r>
          <a:r>
            <a:rPr lang="en-US" altLang="ja-JP" sz="1400" b="0" i="0" u="none" strike="noStrike" baseline="0">
              <a:solidFill>
                <a:srgbClr val="FFFFFF"/>
              </a:solidFill>
              <a:latin typeface="ＭＳ Ｐゴシック" panose="020B0600070205080204" pitchFamily="50" charset="-128"/>
            </a:rPr>
            <a:t>1</a:t>
          </a:r>
          <a:r>
            <a:rPr lang="ja-JP" altLang="en-US" sz="1400" b="0" i="0" u="none" strike="noStrike" baseline="0">
              <a:solidFill>
                <a:srgbClr val="FFFFFF"/>
              </a:solidFill>
              <a:latin typeface="ＭＳ Ｐゴシック" panose="020B0600070205080204" pitchFamily="50" charset="-128"/>
            </a:rPr>
            <a:t>年以上）がありましたか。
（育児休業や介護休業は含みません）</a:t>
          </a:r>
        </a:p>
      </xdr:txBody>
    </xdr:sp>
    <xdr:clientData/>
  </xdr:twoCellAnchor>
  <xdr:twoCellAnchor>
    <xdr:from>
      <xdr:col>4</xdr:col>
      <xdr:colOff>0</xdr:colOff>
      <xdr:row>13</xdr:row>
      <xdr:rowOff>38100</xdr:rowOff>
    </xdr:from>
    <xdr:to>
      <xdr:col>7</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Q10</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306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13</xdr:col>
      <xdr:colOff>282576</xdr:colOff>
      <xdr:row>27</xdr:row>
      <xdr:rowOff>1</xdr:rowOff>
    </xdr:from>
    <xdr:to>
      <xdr:col>24</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0</xdr:rowOff>
    </xdr:from>
    <xdr:to>
      <xdr:col>10</xdr:col>
      <xdr:colOff>113625</xdr:colOff>
      <xdr:row>41</xdr:row>
      <xdr:rowOff>152400</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427037</xdr:colOff>
      <xdr:row>9</xdr:row>
      <xdr:rowOff>79374</xdr:rowOff>
    </xdr:to>
    <xdr:sp macro="" textlink="">
      <xdr:nvSpPr>
        <xdr:cNvPr id="2" name="ACtitle"/>
        <xdr:cNvSpPr>
          <a:spLocks noChangeArrowheads="1"/>
        </xdr:cNvSpPr>
      </xdr:nvSpPr>
      <xdr:spPr bwMode="auto">
        <a:xfrm>
          <a:off x="533399" y="571499"/>
          <a:ext cx="6223000"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Q23 </a:t>
          </a:r>
          <a:r>
            <a:rPr lang="ja-JP" altLang="en-US" sz="1400" b="0" i="0" u="none" strike="noStrike" baseline="0">
              <a:solidFill>
                <a:srgbClr val="FFFFFF"/>
              </a:solidFill>
              <a:latin typeface="ＭＳ Ｐゴシック" panose="020B0600070205080204" pitchFamily="50" charset="-128"/>
            </a:rPr>
            <a:t>あなたは、仕事をする上で主に何を重視してきましたか。
各年代ごとに</a:t>
          </a:r>
          <a:r>
            <a:rPr lang="en-US" altLang="ja-JP" sz="1400" b="0" i="0" u="none" strike="noStrike" baseline="0">
              <a:solidFill>
                <a:srgbClr val="FFFFFF"/>
              </a:solidFill>
              <a:latin typeface="ＭＳ Ｐゴシック" panose="020B0600070205080204" pitchFamily="50" charset="-128"/>
            </a:rPr>
            <a:t>3</a:t>
          </a:r>
          <a:r>
            <a:rPr lang="ja-JP" altLang="en-US" sz="1400" b="0" i="0" u="none" strike="noStrike" baseline="0">
              <a:solidFill>
                <a:srgbClr val="FFFFFF"/>
              </a:solidFill>
              <a:latin typeface="ＭＳ Ｐゴシック" panose="020B0600070205080204" pitchFamily="50" charset="-128"/>
            </a:rPr>
            <a:t>つまで選んでください。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代の方は、</a:t>
          </a:r>
          <a:r>
            <a:rPr lang="en-US" altLang="ja-JP" sz="1400" b="0" i="0" u="none" strike="noStrike" baseline="0">
              <a:solidFill>
                <a:srgbClr val="FFFFFF"/>
              </a:solidFill>
              <a:latin typeface="ＭＳ Ｐゴシック" panose="020B0600070205080204" pitchFamily="50" charset="-128"/>
            </a:rPr>
            <a:t>60</a:t>
          </a:r>
          <a:r>
            <a:rPr lang="ja-JP" altLang="en-US" sz="1400" b="0" i="0" u="none" strike="noStrike" baseline="0">
              <a:solidFill>
                <a:srgbClr val="FFFFFF"/>
              </a:solidFill>
              <a:latin typeface="ＭＳ Ｐゴシック" panose="020B0600070205080204" pitchFamily="50" charset="-128"/>
            </a:rPr>
            <a:t>代になった時に重視したいことをお選びください。
</a:t>
          </a:r>
          <a:r>
            <a:rPr lang="en-US" altLang="ja-JP" sz="1400" b="0" i="0" u="none" strike="noStrike" baseline="0">
              <a:solidFill>
                <a:srgbClr val="FFFFFF"/>
              </a:solidFill>
              <a:latin typeface="ＭＳ Ｐゴシック" panose="020B0600070205080204" pitchFamily="50" charset="-128"/>
            </a:rPr>
            <a:t>【60</a:t>
          </a:r>
          <a:r>
            <a:rPr lang="ja-JP" altLang="en-US" sz="1400" b="0" i="0" u="none" strike="noStrike" baseline="0">
              <a:solidFill>
                <a:srgbClr val="FFFFFF"/>
              </a:solidFill>
              <a:latin typeface="ＭＳ Ｐゴシック" panose="020B0600070205080204" pitchFamily="50" charset="-128"/>
            </a:rPr>
            <a:t>代</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15</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Q23S5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687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154781</xdr:colOff>
      <xdr:row>6</xdr:row>
      <xdr:rowOff>41274</xdr:rowOff>
    </xdr:to>
    <xdr:sp macro="" textlink="">
      <xdr:nvSpPr>
        <xdr:cNvPr id="2" name="ACtitle"/>
        <xdr:cNvSpPr>
          <a:spLocks noChangeArrowheads="1"/>
        </xdr:cNvSpPr>
      </xdr:nvSpPr>
      <xdr:spPr bwMode="auto">
        <a:xfrm>
          <a:off x="533400" y="647699"/>
          <a:ext cx="6477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あなたはこれまで将来的な目標を定め計画的にキャリアを考えてきましたか。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83343</xdr:colOff>
      <xdr:row>39</xdr:row>
      <xdr:rowOff>95250</xdr:rowOff>
    </xdr:from>
    <xdr:to>
      <xdr:col>13</xdr:col>
      <xdr:colOff>851812</xdr:colOff>
      <xdr:row>43</xdr:row>
      <xdr:rowOff>247650</xdr:rowOff>
    </xdr:to>
    <xdr:graphicFrame macro="">
      <xdr:nvGraphicFramePr>
        <xdr:cNvPr id="28" name="グラフ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15</xdr:col>
      <xdr:colOff>231775</xdr:colOff>
      <xdr:row>6</xdr:row>
      <xdr:rowOff>41274</xdr:rowOff>
    </xdr:to>
    <xdr:sp macro="" textlink="">
      <xdr:nvSpPr>
        <xdr:cNvPr id="2" name="ACtitle"/>
        <xdr:cNvSpPr>
          <a:spLocks noChangeArrowheads="1"/>
        </xdr:cNvSpPr>
      </xdr:nvSpPr>
      <xdr:spPr bwMode="auto">
        <a:xfrm>
          <a:off x="533400" y="647699"/>
          <a:ext cx="9652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仕事を始めてから現在の仕事まで、前の仕事が次の仕事に役立っている</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キャリアがつながっている</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とどの程度思っていましたか。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16</xdr:col>
      <xdr:colOff>1234280</xdr:colOff>
      <xdr:row>9</xdr:row>
      <xdr:rowOff>79374</xdr:rowOff>
    </xdr:to>
    <xdr:sp macro="" textlink="">
      <xdr:nvSpPr>
        <xdr:cNvPr id="2" name="ACtitle"/>
        <xdr:cNvSpPr>
          <a:spLocks noChangeArrowheads="1"/>
        </xdr:cNvSpPr>
      </xdr:nvSpPr>
      <xdr:spPr bwMode="auto">
        <a:xfrm>
          <a:off x="533399" y="571499"/>
          <a:ext cx="9652000"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Q26 </a:t>
          </a:r>
          <a:r>
            <a:rPr lang="ja-JP" altLang="en-US" sz="1400" b="0" i="0" u="none" strike="noStrike" baseline="0">
              <a:solidFill>
                <a:srgbClr val="FFFFFF"/>
              </a:solidFill>
              <a:latin typeface="ＭＳ Ｐゴシック" panose="020B0600070205080204" pitchFamily="50" charset="-128"/>
            </a:rPr>
            <a:t>あなたが仕事を辞めなかった主な理由は何ですか。定年を経験している方は定年まで仕事を辞めなかった理由はなんですか。
当てはまるものをすべて選んでください。
＊無職の期間がある方は、復職後仕事を辞めなかった理由をお答えください。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仕事を辞めなかった理由</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12</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Q26S1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687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415925</xdr:colOff>
      <xdr:row>6</xdr:row>
      <xdr:rowOff>41274</xdr:rowOff>
    </xdr:to>
    <xdr:sp macro="" textlink="">
      <xdr:nvSpPr>
        <xdr:cNvPr id="2" name="ACtitle"/>
        <xdr:cNvSpPr>
          <a:spLocks noChangeArrowheads="1"/>
        </xdr:cNvSpPr>
      </xdr:nvSpPr>
      <xdr:spPr bwMode="auto">
        <a:xfrm>
          <a:off x="533400" y="647699"/>
          <a:ext cx="5207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あなたは企業理念について、どのようにお考えですか。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Q27</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154781</xdr:colOff>
      <xdr:row>6</xdr:row>
      <xdr:rowOff>41274</xdr:rowOff>
    </xdr:to>
    <xdr:sp macro="" textlink="">
      <xdr:nvSpPr>
        <xdr:cNvPr id="2" name="ACtitle"/>
        <xdr:cNvSpPr>
          <a:spLocks noChangeArrowheads="1"/>
        </xdr:cNvSpPr>
      </xdr:nvSpPr>
      <xdr:spPr bwMode="auto">
        <a:xfrm>
          <a:off x="533400" y="647699"/>
          <a:ext cx="6477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あなたは「自分の核となるスキル」（得意分野、強み）があると思いますか。</a:t>
          </a:r>
        </a:p>
      </xdr:txBody>
    </xdr:sp>
    <xdr:clientData/>
  </xdr:twoCellAnchor>
  <xdr:twoCellAnchor>
    <xdr:from>
      <xdr:col>4</xdr:col>
      <xdr:colOff>0</xdr:colOff>
      <xdr:row>13</xdr:row>
      <xdr:rowOff>38100</xdr:rowOff>
    </xdr:from>
    <xdr:to>
      <xdr:col>10</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Q28</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68265" y="4893993"/>
          <a:ext cx="1249302" cy="830023"/>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16</xdr:col>
      <xdr:colOff>282576</xdr:colOff>
      <xdr:row>27</xdr:row>
      <xdr:rowOff>1</xdr:rowOff>
    </xdr:from>
    <xdr:to>
      <xdr:col>27</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0</xdr:rowOff>
    </xdr:from>
    <xdr:to>
      <xdr:col>10</xdr:col>
      <xdr:colOff>113625</xdr:colOff>
      <xdr:row>41</xdr:row>
      <xdr:rowOff>152400</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34925</xdr:colOff>
      <xdr:row>6</xdr:row>
      <xdr:rowOff>41274</xdr:rowOff>
    </xdr:to>
    <xdr:sp macro="" textlink="">
      <xdr:nvSpPr>
        <xdr:cNvPr id="2" name="ACtitle"/>
        <xdr:cNvSpPr>
          <a:spLocks noChangeArrowheads="1"/>
        </xdr:cNvSpPr>
      </xdr:nvSpPr>
      <xdr:spPr bwMode="auto">
        <a:xfrm>
          <a:off x="533400" y="647699"/>
          <a:ext cx="4826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そのスキルは、現在の仕事で活かせていますか。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Q29</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0</xdr:rowOff>
    </xdr:from>
    <xdr:to>
      <xdr:col>10</xdr:col>
      <xdr:colOff>113625</xdr:colOff>
      <xdr:row>41</xdr:row>
      <xdr:rowOff>152400</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288925</xdr:colOff>
      <xdr:row>6</xdr:row>
      <xdr:rowOff>41274</xdr:rowOff>
    </xdr:to>
    <xdr:sp macro="" textlink="">
      <xdr:nvSpPr>
        <xdr:cNvPr id="2" name="ACtitle"/>
        <xdr:cNvSpPr>
          <a:spLocks noChangeArrowheads="1"/>
        </xdr:cNvSpPr>
      </xdr:nvSpPr>
      <xdr:spPr bwMode="auto">
        <a:xfrm>
          <a:off x="533400" y="647699"/>
          <a:ext cx="5080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そのスキルは、他の企業でも通用すると思いますか。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Q30</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0</xdr:rowOff>
    </xdr:from>
    <xdr:to>
      <xdr:col>10</xdr:col>
      <xdr:colOff>113625</xdr:colOff>
      <xdr:row>41</xdr:row>
      <xdr:rowOff>152400</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13</xdr:col>
      <xdr:colOff>246062</xdr:colOff>
      <xdr:row>6</xdr:row>
      <xdr:rowOff>41274</xdr:rowOff>
    </xdr:to>
    <xdr:sp macro="" textlink="">
      <xdr:nvSpPr>
        <xdr:cNvPr id="2" name="ACtitle"/>
        <xdr:cNvSpPr>
          <a:spLocks noChangeArrowheads="1"/>
        </xdr:cNvSpPr>
      </xdr:nvSpPr>
      <xdr:spPr bwMode="auto">
        <a:xfrm>
          <a:off x="533400" y="647699"/>
          <a:ext cx="7366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あなたはこれからご自分のスキルを作ったり、深めたり、発展させたりしたいと思いますか。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1</xdr:rowOff>
    </xdr:from>
    <xdr:to>
      <xdr:col>10</xdr:col>
      <xdr:colOff>113625</xdr:colOff>
      <xdr:row>41</xdr:row>
      <xdr:rowOff>28575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7</xdr:row>
      <xdr:rowOff>79374</xdr:rowOff>
    </xdr:to>
    <xdr:sp macro="" textlink="">
      <xdr:nvSpPr>
        <xdr:cNvPr id="2" name="ACtitle"/>
        <xdr:cNvSpPr>
          <a:spLocks noChangeArrowheads="1"/>
        </xdr:cNvSpPr>
      </xdr:nvSpPr>
      <xdr:spPr bwMode="auto">
        <a:xfrm>
          <a:off x="533400" y="647699"/>
          <a:ext cx="5461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あなたは、ご自身のことをスペシャリストだと思いますか。
それとも、ジェネラリストだと思いますか。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306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0</xdr:rowOff>
    </xdr:from>
    <xdr:to>
      <xdr:col>10</xdr:col>
      <xdr:colOff>113625</xdr:colOff>
      <xdr:row>42</xdr:row>
      <xdr:rowOff>119062</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415925</xdr:colOff>
      <xdr:row>6</xdr:row>
      <xdr:rowOff>41274</xdr:rowOff>
    </xdr:to>
    <xdr:sp macro="" textlink="">
      <xdr:nvSpPr>
        <xdr:cNvPr id="2" name="ACtitle"/>
        <xdr:cNvSpPr>
          <a:spLocks noChangeArrowheads="1"/>
        </xdr:cNvSpPr>
      </xdr:nvSpPr>
      <xdr:spPr bwMode="auto">
        <a:xfrm>
          <a:off x="533400" y="647699"/>
          <a:ext cx="5207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現在、配偶者・パートナーの方はいらっしゃいますか。</a:t>
          </a:r>
        </a:p>
      </xdr:txBody>
    </xdr:sp>
    <xdr:clientData/>
  </xdr:twoCellAnchor>
  <xdr:twoCellAnchor>
    <xdr:from>
      <xdr:col>4</xdr:col>
      <xdr:colOff>0</xdr:colOff>
      <xdr:row>13</xdr:row>
      <xdr:rowOff>38100</xdr:rowOff>
    </xdr:from>
    <xdr:to>
      <xdr:col>7</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13</xdr:col>
      <xdr:colOff>282576</xdr:colOff>
      <xdr:row>27</xdr:row>
      <xdr:rowOff>1</xdr:rowOff>
    </xdr:from>
    <xdr:to>
      <xdr:col>24</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10</xdr:col>
      <xdr:colOff>156369</xdr:colOff>
      <xdr:row>6</xdr:row>
      <xdr:rowOff>41274</xdr:rowOff>
    </xdr:to>
    <xdr:sp macro="" textlink="">
      <xdr:nvSpPr>
        <xdr:cNvPr id="2" name="ACtitle"/>
        <xdr:cNvSpPr>
          <a:spLocks noChangeArrowheads="1"/>
        </xdr:cNvSpPr>
      </xdr:nvSpPr>
      <xdr:spPr bwMode="auto">
        <a:xfrm>
          <a:off x="533400" y="647699"/>
          <a:ext cx="5969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現在、あなたの役割は職場においてどの程度明確になっていますか。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1</xdr:rowOff>
    </xdr:from>
    <xdr:to>
      <xdr:col>10</xdr:col>
      <xdr:colOff>113625</xdr:colOff>
      <xdr:row>41</xdr:row>
      <xdr:rowOff>28575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9</xdr:col>
      <xdr:colOff>428624</xdr:colOff>
      <xdr:row>7</xdr:row>
      <xdr:rowOff>3174</xdr:rowOff>
    </xdr:to>
    <xdr:sp macro="" textlink="">
      <xdr:nvSpPr>
        <xdr:cNvPr id="2" name="ACtitle"/>
        <xdr:cNvSpPr>
          <a:spLocks noChangeArrowheads="1"/>
        </xdr:cNvSpPr>
      </xdr:nvSpPr>
      <xdr:spPr bwMode="auto">
        <a:xfrm>
          <a:off x="533399" y="571499"/>
          <a:ext cx="5715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あなたが社外のネットワークで大切にしているものは何ですか。
当てはまるものをすべて選んでください。</a:t>
          </a:r>
        </a:p>
      </xdr:txBody>
    </xdr:sp>
    <xdr:clientData/>
  </xdr:twoCellAnchor>
  <xdr:twoCellAnchor>
    <xdr:from>
      <xdr:col>4</xdr:col>
      <xdr:colOff>0</xdr:colOff>
      <xdr:row>13</xdr:row>
      <xdr:rowOff>38100</xdr:rowOff>
    </xdr:from>
    <xdr:to>
      <xdr:col>14</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1181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8</xdr:col>
      <xdr:colOff>300830</xdr:colOff>
      <xdr:row>7</xdr:row>
      <xdr:rowOff>3174</xdr:rowOff>
    </xdr:to>
    <xdr:sp macro="" textlink="">
      <xdr:nvSpPr>
        <xdr:cNvPr id="2" name="ACtitle"/>
        <xdr:cNvSpPr>
          <a:spLocks noChangeArrowheads="1"/>
        </xdr:cNvSpPr>
      </xdr:nvSpPr>
      <xdr:spPr bwMode="auto">
        <a:xfrm>
          <a:off x="533399" y="571499"/>
          <a:ext cx="5080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外部のネットワークがない理由をお知らせください。
あてはまるものを全てお選びください。</a:t>
          </a:r>
        </a:p>
      </xdr:txBody>
    </xdr:sp>
    <xdr:clientData/>
  </xdr:twoCellAnchor>
  <xdr:twoCellAnchor>
    <xdr:from>
      <xdr:col>4</xdr:col>
      <xdr:colOff>0</xdr:colOff>
      <xdr:row>13</xdr:row>
      <xdr:rowOff>38100</xdr:rowOff>
    </xdr:from>
    <xdr:to>
      <xdr:col>9</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Q36</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115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8</xdr:row>
      <xdr:rowOff>117474</xdr:rowOff>
    </xdr:to>
    <xdr:sp macro="" textlink="">
      <xdr:nvSpPr>
        <xdr:cNvPr id="2" name="ACtitle"/>
        <xdr:cNvSpPr>
          <a:spLocks noChangeArrowheads="1"/>
        </xdr:cNvSpPr>
      </xdr:nvSpPr>
      <xdr:spPr bwMode="auto">
        <a:xfrm>
          <a:off x="533400" y="647699"/>
          <a:ext cx="5461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Q37 </a:t>
          </a:r>
          <a:r>
            <a:rPr lang="ja-JP" altLang="en-US" sz="1400" b="0" i="0" u="none" strike="noStrike" baseline="0">
              <a:solidFill>
                <a:srgbClr val="FFFFFF"/>
              </a:solidFill>
              <a:latin typeface="ＭＳ Ｐゴシック" panose="020B0600070205080204" pitchFamily="50" charset="-128"/>
            </a:rPr>
            <a:t>あなたの現在の満足度についておうかがいします。
それぞれについて当てはまるものをお知らせください。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仕事の質・職務内容</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Q37S1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496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8</xdr:row>
      <xdr:rowOff>117474</xdr:rowOff>
    </xdr:to>
    <xdr:sp macro="" textlink="">
      <xdr:nvSpPr>
        <xdr:cNvPr id="2" name="ACtitle"/>
        <xdr:cNvSpPr>
          <a:spLocks noChangeArrowheads="1"/>
        </xdr:cNvSpPr>
      </xdr:nvSpPr>
      <xdr:spPr bwMode="auto">
        <a:xfrm>
          <a:off x="533400" y="647699"/>
          <a:ext cx="5461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Q37 </a:t>
          </a:r>
          <a:r>
            <a:rPr lang="ja-JP" altLang="en-US" sz="1400" b="0" i="0" u="none" strike="noStrike" baseline="0">
              <a:solidFill>
                <a:srgbClr val="FFFFFF"/>
              </a:solidFill>
              <a:latin typeface="ＭＳ Ｐゴシック" panose="020B0600070205080204" pitchFamily="50" charset="-128"/>
            </a:rPr>
            <a:t>あなたの現在の満足度についておうかがいします。
それぞれについて当てはまるものをお知らせください。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教育訓練の機会</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Q37S2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496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1</xdr:rowOff>
    </xdr:from>
    <xdr:to>
      <xdr:col>10</xdr:col>
      <xdr:colOff>113625</xdr:colOff>
      <xdr:row>41</xdr:row>
      <xdr:rowOff>28575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8</xdr:row>
      <xdr:rowOff>117474</xdr:rowOff>
    </xdr:to>
    <xdr:sp macro="" textlink="">
      <xdr:nvSpPr>
        <xdr:cNvPr id="2" name="ACtitle"/>
        <xdr:cNvSpPr>
          <a:spLocks noChangeArrowheads="1"/>
        </xdr:cNvSpPr>
      </xdr:nvSpPr>
      <xdr:spPr bwMode="auto">
        <a:xfrm>
          <a:off x="533400" y="647699"/>
          <a:ext cx="5461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Q37 </a:t>
          </a:r>
          <a:r>
            <a:rPr lang="ja-JP" altLang="en-US" sz="1400" b="0" i="0" u="none" strike="noStrike" baseline="0">
              <a:solidFill>
                <a:srgbClr val="FFFFFF"/>
              </a:solidFill>
              <a:latin typeface="ＭＳ Ｐゴシック" panose="020B0600070205080204" pitchFamily="50" charset="-128"/>
            </a:rPr>
            <a:t>あなたの現在の満足度についておうかがいします。
それぞれについて当てはまるものをお知らせください。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給与額</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Q37S3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496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8</xdr:row>
      <xdr:rowOff>117474</xdr:rowOff>
    </xdr:to>
    <xdr:sp macro="" textlink="">
      <xdr:nvSpPr>
        <xdr:cNvPr id="2" name="ACtitle"/>
        <xdr:cNvSpPr>
          <a:spLocks noChangeArrowheads="1"/>
        </xdr:cNvSpPr>
      </xdr:nvSpPr>
      <xdr:spPr bwMode="auto">
        <a:xfrm>
          <a:off x="533400" y="647699"/>
          <a:ext cx="5461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Q37 </a:t>
          </a:r>
          <a:r>
            <a:rPr lang="ja-JP" altLang="en-US" sz="1400" b="0" i="0" u="none" strike="noStrike" baseline="0">
              <a:solidFill>
                <a:srgbClr val="FFFFFF"/>
              </a:solidFill>
              <a:latin typeface="ＭＳ Ｐゴシック" panose="020B0600070205080204" pitchFamily="50" charset="-128"/>
            </a:rPr>
            <a:t>あなたの現在の満足度についておうかがいします。
それぞれについて当てはまるものをお知らせください。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上司から受ける援助や指示</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Q37S4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496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8</xdr:row>
      <xdr:rowOff>117474</xdr:rowOff>
    </xdr:to>
    <xdr:sp macro="" textlink="">
      <xdr:nvSpPr>
        <xdr:cNvPr id="2" name="ACtitle"/>
        <xdr:cNvSpPr>
          <a:spLocks noChangeArrowheads="1"/>
        </xdr:cNvSpPr>
      </xdr:nvSpPr>
      <xdr:spPr bwMode="auto">
        <a:xfrm>
          <a:off x="533400" y="647699"/>
          <a:ext cx="5461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Q37 </a:t>
          </a:r>
          <a:r>
            <a:rPr lang="ja-JP" altLang="en-US" sz="1400" b="0" i="0" u="none" strike="noStrike" baseline="0">
              <a:solidFill>
                <a:srgbClr val="FFFFFF"/>
              </a:solidFill>
              <a:latin typeface="ＭＳ Ｐゴシック" panose="020B0600070205080204" pitchFamily="50" charset="-128"/>
            </a:rPr>
            <a:t>あなたの現在の満足度についておうかがいします。
それぞれについて当てはまるものをお知らせください。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同僚や部下とのコミュニケーション</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Q37S5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496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8</xdr:row>
      <xdr:rowOff>117474</xdr:rowOff>
    </xdr:to>
    <xdr:sp macro="" textlink="">
      <xdr:nvSpPr>
        <xdr:cNvPr id="2" name="ACtitle"/>
        <xdr:cNvSpPr>
          <a:spLocks noChangeArrowheads="1"/>
        </xdr:cNvSpPr>
      </xdr:nvSpPr>
      <xdr:spPr bwMode="auto">
        <a:xfrm>
          <a:off x="533400" y="647699"/>
          <a:ext cx="5461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Q37 </a:t>
          </a:r>
          <a:r>
            <a:rPr lang="ja-JP" altLang="en-US" sz="1400" b="0" i="0" u="none" strike="noStrike" baseline="0">
              <a:solidFill>
                <a:srgbClr val="FFFFFF"/>
              </a:solidFill>
              <a:latin typeface="ＭＳ Ｐゴシック" panose="020B0600070205080204" pitchFamily="50" charset="-128"/>
            </a:rPr>
            <a:t>あなたの現在の満足度についておうかがいします。
それぞれについて当てはまるものをお知らせください。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仕事も含めた生活全般</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Q37S6</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496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1</xdr:rowOff>
    </xdr:from>
    <xdr:to>
      <xdr:col>10</xdr:col>
      <xdr:colOff>113625</xdr:colOff>
      <xdr:row>41</xdr:row>
      <xdr:rowOff>28575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4</xdr:col>
      <xdr:colOff>600075</xdr:colOff>
      <xdr:row>8</xdr:row>
      <xdr:rowOff>57150</xdr:rowOff>
    </xdr:from>
    <xdr:to>
      <xdr:col>11</xdr:col>
      <xdr:colOff>371475</xdr:colOff>
      <xdr:row>24</xdr:row>
      <xdr:rowOff>57150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288925</xdr:colOff>
      <xdr:row>6</xdr:row>
      <xdr:rowOff>41274</xdr:rowOff>
    </xdr:to>
    <xdr:sp macro="" textlink="">
      <xdr:nvSpPr>
        <xdr:cNvPr id="2" name="ACtitle"/>
        <xdr:cNvSpPr>
          <a:spLocks noChangeArrowheads="1"/>
        </xdr:cNvSpPr>
      </xdr:nvSpPr>
      <xdr:spPr bwMode="auto">
        <a:xfrm>
          <a:off x="533400" y="647699"/>
          <a:ext cx="5080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現在、（同居・非同居問わず）お子さんがいますか。</a:t>
          </a:r>
        </a:p>
      </xdr:txBody>
    </xdr:sp>
    <xdr:clientData/>
  </xdr:twoCellAnchor>
  <xdr:twoCellAnchor>
    <xdr:from>
      <xdr:col>4</xdr:col>
      <xdr:colOff>0</xdr:colOff>
      <xdr:row>13</xdr:row>
      <xdr:rowOff>38100</xdr:rowOff>
    </xdr:from>
    <xdr:to>
      <xdr:col>7</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13</xdr:col>
      <xdr:colOff>282576</xdr:colOff>
      <xdr:row>27</xdr:row>
      <xdr:rowOff>1</xdr:rowOff>
    </xdr:from>
    <xdr:to>
      <xdr:col>24</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13</xdr:col>
      <xdr:colOff>1008062</xdr:colOff>
      <xdr:row>6</xdr:row>
      <xdr:rowOff>41274</xdr:rowOff>
    </xdr:to>
    <xdr:sp macro="" textlink="">
      <xdr:nvSpPr>
        <xdr:cNvPr id="2" name="ACtitle"/>
        <xdr:cNvSpPr>
          <a:spLocks noChangeArrowheads="1"/>
        </xdr:cNvSpPr>
      </xdr:nvSpPr>
      <xdr:spPr bwMode="auto">
        <a:xfrm>
          <a:off x="533400" y="647699"/>
          <a:ext cx="8128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職業生活で、あなたのモチベーションが最も高かった時と比べて現在のモチベーションはどの程度ですか。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Q38</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12</xdr:col>
      <xdr:colOff>419099</xdr:colOff>
      <xdr:row>5</xdr:row>
      <xdr:rowOff>155574</xdr:rowOff>
    </xdr:to>
    <xdr:sp macro="" textlink="">
      <xdr:nvSpPr>
        <xdr:cNvPr id="2" name="ACtitle"/>
        <xdr:cNvSpPr>
          <a:spLocks noChangeArrowheads="1"/>
        </xdr:cNvSpPr>
      </xdr:nvSpPr>
      <xdr:spPr bwMode="auto">
        <a:xfrm>
          <a:off x="533399" y="571499"/>
          <a:ext cx="7239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あなたの現在のモチベーションが高い理由としてあてはまるものをすべて選んでください。</a:t>
          </a:r>
        </a:p>
      </xdr:txBody>
    </xdr:sp>
    <xdr:clientData/>
  </xdr:twoCellAnchor>
  <xdr:twoCellAnchor>
    <xdr:from>
      <xdr:col>4</xdr:col>
      <xdr:colOff>0</xdr:colOff>
      <xdr:row>13</xdr:row>
      <xdr:rowOff>38100</xdr:rowOff>
    </xdr:from>
    <xdr:to>
      <xdr:col>19</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Q39</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13</xdr:col>
      <xdr:colOff>415130</xdr:colOff>
      <xdr:row>5</xdr:row>
      <xdr:rowOff>155574</xdr:rowOff>
    </xdr:to>
    <xdr:sp macro="" textlink="">
      <xdr:nvSpPr>
        <xdr:cNvPr id="2" name="ACtitle"/>
        <xdr:cNvSpPr>
          <a:spLocks noChangeArrowheads="1"/>
        </xdr:cNvSpPr>
      </xdr:nvSpPr>
      <xdr:spPr bwMode="auto">
        <a:xfrm>
          <a:off x="533399" y="571499"/>
          <a:ext cx="7747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あなたの現在のモチベーションが以前より低い理由として当てはまるものをすべて選んでください。</a:t>
          </a:r>
        </a:p>
      </xdr:txBody>
    </xdr:sp>
    <xdr:clientData/>
  </xdr:twoCellAnchor>
  <xdr:twoCellAnchor>
    <xdr:from>
      <xdr:col>4</xdr:col>
      <xdr:colOff>0</xdr:colOff>
      <xdr:row>13</xdr:row>
      <xdr:rowOff>38100</xdr:rowOff>
    </xdr:from>
    <xdr:to>
      <xdr:col>19</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Q40</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161925</xdr:colOff>
      <xdr:row>6</xdr:row>
      <xdr:rowOff>41274</xdr:rowOff>
    </xdr:to>
    <xdr:sp macro="" textlink="">
      <xdr:nvSpPr>
        <xdr:cNvPr id="2" name="ACtitle"/>
        <xdr:cNvSpPr>
          <a:spLocks noChangeArrowheads="1"/>
        </xdr:cNvSpPr>
      </xdr:nvSpPr>
      <xdr:spPr bwMode="auto">
        <a:xfrm>
          <a:off x="533400" y="647699"/>
          <a:ext cx="4953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あなたは、現在、自分の力を発揮できていますか。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1</xdr:rowOff>
    </xdr:from>
    <xdr:to>
      <xdr:col>10</xdr:col>
      <xdr:colOff>113625</xdr:colOff>
      <xdr:row>41</xdr:row>
      <xdr:rowOff>28575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28575</xdr:colOff>
      <xdr:row>6</xdr:row>
      <xdr:rowOff>41274</xdr:rowOff>
    </xdr:to>
    <xdr:sp macro="" textlink="">
      <xdr:nvSpPr>
        <xdr:cNvPr id="2" name="ACtitle"/>
        <xdr:cNvSpPr>
          <a:spLocks noChangeArrowheads="1"/>
        </xdr:cNvSpPr>
      </xdr:nvSpPr>
      <xdr:spPr bwMode="auto">
        <a:xfrm>
          <a:off x="533400" y="647699"/>
          <a:ext cx="5334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あなたは仕事を通じてどの程度達成感を感じていますか。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1</xdr:rowOff>
    </xdr:from>
    <xdr:to>
      <xdr:col>10</xdr:col>
      <xdr:colOff>113625</xdr:colOff>
      <xdr:row>41</xdr:row>
      <xdr:rowOff>28575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7</xdr:col>
      <xdr:colOff>295275</xdr:colOff>
      <xdr:row>6</xdr:row>
      <xdr:rowOff>41274</xdr:rowOff>
    </xdr:to>
    <xdr:sp macro="" textlink="">
      <xdr:nvSpPr>
        <xdr:cNvPr id="2" name="ACtitle"/>
        <xdr:cNvSpPr>
          <a:spLocks noChangeArrowheads="1"/>
        </xdr:cNvSpPr>
      </xdr:nvSpPr>
      <xdr:spPr bwMode="auto">
        <a:xfrm>
          <a:off x="533400" y="647699"/>
          <a:ext cx="4572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あなたはご自身の健康に問題がありますか。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288925</xdr:colOff>
      <xdr:row>6</xdr:row>
      <xdr:rowOff>41274</xdr:rowOff>
    </xdr:to>
    <xdr:sp macro="" textlink="">
      <xdr:nvSpPr>
        <xdr:cNvPr id="2" name="ACtitle"/>
        <xdr:cNvSpPr>
          <a:spLocks noChangeArrowheads="1"/>
        </xdr:cNvSpPr>
      </xdr:nvSpPr>
      <xdr:spPr bwMode="auto">
        <a:xfrm>
          <a:off x="533400" y="647699"/>
          <a:ext cx="5080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あなたは現在介護（お仕事以外で）をしていますか。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7</xdr:col>
      <xdr:colOff>41275</xdr:colOff>
      <xdr:row>6</xdr:row>
      <xdr:rowOff>41274</xdr:rowOff>
    </xdr:to>
    <xdr:sp macro="" textlink="">
      <xdr:nvSpPr>
        <xdr:cNvPr id="2" name="ACtitle"/>
        <xdr:cNvSpPr>
          <a:spLocks noChangeArrowheads="1"/>
        </xdr:cNvSpPr>
      </xdr:nvSpPr>
      <xdr:spPr bwMode="auto">
        <a:xfrm>
          <a:off x="533400" y="647699"/>
          <a:ext cx="4318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あなたは現在、子育てをしていますか。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0</xdr:rowOff>
    </xdr:from>
    <xdr:to>
      <xdr:col>10</xdr:col>
      <xdr:colOff>113625</xdr:colOff>
      <xdr:row>43</xdr:row>
      <xdr:rowOff>38100</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12</xdr:col>
      <xdr:colOff>400843</xdr:colOff>
      <xdr:row>6</xdr:row>
      <xdr:rowOff>41274</xdr:rowOff>
    </xdr:to>
    <xdr:sp macro="" textlink="">
      <xdr:nvSpPr>
        <xdr:cNvPr id="2" name="ACtitle"/>
        <xdr:cNvSpPr>
          <a:spLocks noChangeArrowheads="1"/>
        </xdr:cNvSpPr>
      </xdr:nvSpPr>
      <xdr:spPr bwMode="auto">
        <a:xfrm>
          <a:off x="533400" y="647699"/>
          <a:ext cx="6992143"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あなたは、これまで、子育てが仕事をする上での制約だと感じることがありましたか。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Q46</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5" name="Obj_Diff_P2M2"/>
        <xdr:cNvGrpSpPr>
          <a:grpSpLocks/>
        </xdr:cNvGrpSpPr>
      </xdr:nvGrpSpPr>
      <xdr:grpSpPr bwMode="auto">
        <a:xfrm>
          <a:off x="571500" y="4927600"/>
          <a:ext cx="1252537" cy="833438"/>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3" name="Obj_Attention_Txt"/>
        <xdr:cNvSpPr txBox="1">
          <a:spLocks noChangeArrowheads="1"/>
        </xdr:cNvSpPr>
      </xdr:nvSpPr>
      <xdr:spPr bwMode="auto">
        <a:xfrm>
          <a:off x="571500" y="4686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31</xdr:row>
      <xdr:rowOff>254001</xdr:rowOff>
    </xdr:to>
    <xdr:graphicFrame macro="">
      <xdr:nvGraphicFramePr>
        <xdr:cNvPr id="24"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36</xdr:row>
      <xdr:rowOff>0</xdr:rowOff>
    </xdr:from>
    <xdr:to>
      <xdr:col>10</xdr:col>
      <xdr:colOff>113625</xdr:colOff>
      <xdr:row>40</xdr:row>
      <xdr:rowOff>0</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10</xdr:col>
      <xdr:colOff>156369</xdr:colOff>
      <xdr:row>6</xdr:row>
      <xdr:rowOff>41274</xdr:rowOff>
    </xdr:to>
    <xdr:sp macro="" textlink="">
      <xdr:nvSpPr>
        <xdr:cNvPr id="2" name="ACtitle"/>
        <xdr:cNvSpPr>
          <a:spLocks noChangeArrowheads="1"/>
        </xdr:cNvSpPr>
      </xdr:nvSpPr>
      <xdr:spPr bwMode="auto">
        <a:xfrm>
          <a:off x="533400" y="647699"/>
          <a:ext cx="5976144"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あなたは、子育ての負担が減り、現在思う存分仕事をしていますか。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Q47</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5" name="Obj_Diff_P2M2"/>
        <xdr:cNvGrpSpPr>
          <a:grpSpLocks/>
        </xdr:cNvGrpSpPr>
      </xdr:nvGrpSpPr>
      <xdr:grpSpPr bwMode="auto">
        <a:xfrm>
          <a:off x="571500" y="4927600"/>
          <a:ext cx="1252537" cy="833438"/>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3" name="Obj_Attention_Txt"/>
        <xdr:cNvSpPr txBox="1">
          <a:spLocks noChangeArrowheads="1"/>
        </xdr:cNvSpPr>
      </xdr:nvSpPr>
      <xdr:spPr bwMode="auto">
        <a:xfrm>
          <a:off x="571500" y="4686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31</xdr:row>
      <xdr:rowOff>254001</xdr:rowOff>
    </xdr:to>
    <xdr:graphicFrame macro="">
      <xdr:nvGraphicFramePr>
        <xdr:cNvPr id="24"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36</xdr:row>
      <xdr:rowOff>0</xdr:rowOff>
    </xdr:from>
    <xdr:to>
      <xdr:col>10</xdr:col>
      <xdr:colOff>113625</xdr:colOff>
      <xdr:row>40</xdr:row>
      <xdr:rowOff>0</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11</xdr:col>
      <xdr:colOff>228599</xdr:colOff>
      <xdr:row>21</xdr:row>
      <xdr:rowOff>95250</xdr:rowOff>
    </xdr:from>
    <xdr:to>
      <xdr:col>20</xdr:col>
      <xdr:colOff>0</xdr:colOff>
      <xdr:row>37</xdr:row>
      <xdr:rowOff>104774</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381000</xdr:colOff>
      <xdr:row>21</xdr:row>
      <xdr:rowOff>161925</xdr:rowOff>
    </xdr:from>
    <xdr:to>
      <xdr:col>10</xdr:col>
      <xdr:colOff>304801</xdr:colOff>
      <xdr:row>37</xdr:row>
      <xdr:rowOff>171449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545306</xdr:colOff>
      <xdr:row>2</xdr:row>
      <xdr:rowOff>159543</xdr:rowOff>
    </xdr:from>
    <xdr:to>
      <xdr:col>7</xdr:col>
      <xdr:colOff>181769</xdr:colOff>
      <xdr:row>3</xdr:row>
      <xdr:rowOff>610393</xdr:rowOff>
    </xdr:to>
    <xdr:sp macro="" textlink="">
      <xdr:nvSpPr>
        <xdr:cNvPr id="4" name="ACtitle"/>
        <xdr:cNvSpPr>
          <a:spLocks noChangeArrowheads="1"/>
        </xdr:cNvSpPr>
      </xdr:nvSpPr>
      <xdr:spPr bwMode="auto">
        <a:xfrm>
          <a:off x="545306" y="502443"/>
          <a:ext cx="5075238"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あなた個人の最近</a:t>
          </a:r>
          <a:r>
            <a:rPr lang="en-US" altLang="ja-JP" sz="1400" b="0" i="0" u="none" strike="noStrike" baseline="0">
              <a:solidFill>
                <a:srgbClr val="FFFFFF"/>
              </a:solidFill>
              <a:latin typeface="ＭＳ Ｐゴシック" panose="020B0600070205080204" pitchFamily="50" charset="-128"/>
            </a:rPr>
            <a:t>1</a:t>
          </a:r>
          <a:r>
            <a:rPr lang="ja-JP" altLang="en-US" sz="1400" b="0" i="0" u="none" strike="noStrike" baseline="0">
              <a:solidFill>
                <a:srgbClr val="FFFFFF"/>
              </a:solidFill>
              <a:latin typeface="ＭＳ Ｐゴシック" panose="020B0600070205080204" pitchFamily="50" charset="-128"/>
            </a:rPr>
            <a:t>年間のおおよその税込年収について、あてはまるものを１つお選び下さい。</a:t>
          </a:r>
        </a:p>
      </xdr:txBody>
    </xdr:sp>
    <xdr:clientData/>
  </xdr:twoCellAnchor>
  <xdr:twoCellAnchor editAs="oneCell">
    <xdr:from>
      <xdr:col>0</xdr:col>
      <xdr:colOff>76200</xdr:colOff>
      <xdr:row>0</xdr:row>
      <xdr:rowOff>85725</xdr:rowOff>
    </xdr:from>
    <xdr:to>
      <xdr:col>1</xdr:col>
      <xdr:colOff>345281</xdr:colOff>
      <xdr:row>2</xdr:row>
      <xdr:rowOff>150019</xdr:rowOff>
    </xdr:to>
    <xdr:sp macro="" textlink="">
      <xdr:nvSpPr>
        <xdr:cNvPr id="5" name="ACitem"/>
        <xdr:cNvSpPr>
          <a:spLocks noChangeArrowheads="1"/>
        </xdr:cNvSpPr>
      </xdr:nvSpPr>
      <xdr:spPr bwMode="auto">
        <a:xfrm>
          <a:off x="76200" y="85725"/>
          <a:ext cx="954881" cy="407194"/>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Q15</a:t>
          </a:r>
          <a:endParaRPr lang="ja-JP" altLang="en-US" sz="1800" b="0" i="0" u="none" strike="noStrike" baseline="0">
            <a:solidFill>
              <a:srgbClr val="000000"/>
            </a:solidFill>
            <a:latin typeface="Lucida Sans Unicode" panose="020B0602030504020204" pitchFamily="34" charset="0"/>
          </a:endParaRP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13</xdr:col>
      <xdr:colOff>396875</xdr:colOff>
      <xdr:row>6</xdr:row>
      <xdr:rowOff>41274</xdr:rowOff>
    </xdr:to>
    <xdr:sp macro="" textlink="">
      <xdr:nvSpPr>
        <xdr:cNvPr id="2" name="ACtitle"/>
        <xdr:cNvSpPr>
          <a:spLocks noChangeArrowheads="1"/>
        </xdr:cNvSpPr>
      </xdr:nvSpPr>
      <xdr:spPr bwMode="auto">
        <a:xfrm>
          <a:off x="533400" y="647699"/>
          <a:ext cx="7493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あなたが現在、お勤めの会社では、</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歳以上のベテラン社員の人材活用の方針が明確ですか？</a:t>
          </a:r>
        </a:p>
      </xdr:txBody>
    </xdr:sp>
    <xdr:clientData/>
  </xdr:twoCellAnchor>
  <xdr:twoCellAnchor>
    <xdr:from>
      <xdr:col>4</xdr:col>
      <xdr:colOff>0</xdr:colOff>
      <xdr:row>13</xdr:row>
      <xdr:rowOff>38100</xdr:rowOff>
    </xdr:from>
    <xdr:to>
      <xdr:col>10</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Q48</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16</xdr:col>
      <xdr:colOff>282576</xdr:colOff>
      <xdr:row>27</xdr:row>
      <xdr:rowOff>1</xdr:rowOff>
    </xdr:from>
    <xdr:to>
      <xdr:col>27</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0</xdr:rowOff>
    </xdr:from>
    <xdr:to>
      <xdr:col>10</xdr:col>
      <xdr:colOff>113625</xdr:colOff>
      <xdr:row>41</xdr:row>
      <xdr:rowOff>202406</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98961</xdr:colOff>
      <xdr:row>2</xdr:row>
      <xdr:rowOff>180974</xdr:rowOff>
    </xdr:from>
    <xdr:to>
      <xdr:col>9</xdr:col>
      <xdr:colOff>254536</xdr:colOff>
      <xdr:row>7</xdr:row>
      <xdr:rowOff>79374</xdr:rowOff>
    </xdr:to>
    <xdr:sp macro="" textlink="">
      <xdr:nvSpPr>
        <xdr:cNvPr id="2" name="ACtitle"/>
        <xdr:cNvSpPr>
          <a:spLocks noChangeArrowheads="1"/>
        </xdr:cNvSpPr>
      </xdr:nvSpPr>
      <xdr:spPr bwMode="auto">
        <a:xfrm>
          <a:off x="630877" y="638669"/>
          <a:ext cx="5474730" cy="82616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Q50 </a:t>
          </a:r>
          <a:r>
            <a:rPr lang="ja-JP" altLang="en-US" sz="1400" b="0" i="0" u="none" strike="noStrike" baseline="0">
              <a:solidFill>
                <a:srgbClr val="FFFFFF"/>
              </a:solidFill>
              <a:latin typeface="ＭＳ Ｐゴシック" panose="020B0600070205080204" pitchFamily="50" charset="-128"/>
            </a:rPr>
            <a:t>その方針は以下のような方針ですか。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歳以上のベテラン社員に活躍してほしいという方針</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Q50S1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0016" y="5195661"/>
          <a:ext cx="1251052" cy="830840"/>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0</xdr:rowOff>
    </xdr:from>
    <xdr:to>
      <xdr:col>10</xdr:col>
      <xdr:colOff>113625</xdr:colOff>
      <xdr:row>41</xdr:row>
      <xdr:rowOff>202406</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13</xdr:col>
      <xdr:colOff>396875</xdr:colOff>
      <xdr:row>6</xdr:row>
      <xdr:rowOff>41274</xdr:rowOff>
    </xdr:to>
    <xdr:sp macro="" textlink="">
      <xdr:nvSpPr>
        <xdr:cNvPr id="2" name="ACtitle"/>
        <xdr:cNvSpPr>
          <a:spLocks noChangeArrowheads="1"/>
        </xdr:cNvSpPr>
      </xdr:nvSpPr>
      <xdr:spPr bwMode="auto">
        <a:xfrm>
          <a:off x="533400" y="647699"/>
          <a:ext cx="7493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a:t>
          </a:r>
          <a:r>
            <a:rPr lang="en-US" altLang="ja-JP" sz="1400" b="0" i="0" u="none" strike="noStrike" baseline="0">
              <a:solidFill>
                <a:srgbClr val="FFFFFF"/>
              </a:solidFill>
              <a:latin typeface="ＭＳ Ｐゴシック" panose="020B0600070205080204" pitchFamily="50" charset="-128"/>
            </a:rPr>
            <a:t>45</a:t>
          </a:r>
          <a:r>
            <a:rPr lang="ja-JP" altLang="en-US" sz="1400" b="0" i="0" u="none" strike="noStrike" baseline="0">
              <a:solidFill>
                <a:srgbClr val="FFFFFF"/>
              </a:solidFill>
              <a:latin typeface="ＭＳ Ｐゴシック" panose="020B0600070205080204" pitchFamily="50" charset="-128"/>
            </a:rPr>
            <a:t>歳～</a:t>
          </a:r>
          <a:r>
            <a:rPr lang="en-US" altLang="ja-JP" sz="1400" b="0" i="0" u="none" strike="noStrike" baseline="0">
              <a:solidFill>
                <a:srgbClr val="FFFFFF"/>
              </a:solidFill>
              <a:latin typeface="ＭＳ Ｐゴシック" panose="020B0600070205080204" pitchFamily="50" charset="-128"/>
            </a:rPr>
            <a:t>55</a:t>
          </a:r>
          <a:r>
            <a:rPr lang="ja-JP" altLang="en-US" sz="1400" b="0" i="0" u="none" strike="noStrike" baseline="0">
              <a:solidFill>
                <a:srgbClr val="FFFFFF"/>
              </a:solidFill>
              <a:latin typeface="ＭＳ Ｐゴシック" panose="020B0600070205080204" pitchFamily="50" charset="-128"/>
            </a:rPr>
            <a:t>歳ぐらいの間にキャリアや定年に関する研修を受けたことがありますか。</a:t>
          </a:r>
        </a:p>
      </xdr:txBody>
    </xdr:sp>
    <xdr:clientData/>
  </xdr:twoCellAnchor>
  <xdr:twoCellAnchor>
    <xdr:from>
      <xdr:col>4</xdr:col>
      <xdr:colOff>0</xdr:colOff>
      <xdr:row>13</xdr:row>
      <xdr:rowOff>38100</xdr:rowOff>
    </xdr:from>
    <xdr:to>
      <xdr:col>10</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293" y="4946443"/>
          <a:ext cx="1252330" cy="831781"/>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16</xdr:col>
      <xdr:colOff>282576</xdr:colOff>
      <xdr:row>27</xdr:row>
      <xdr:rowOff>1</xdr:rowOff>
    </xdr:from>
    <xdr:to>
      <xdr:col>27</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1028700</xdr:colOff>
      <xdr:row>37</xdr:row>
      <xdr:rowOff>104775</xdr:rowOff>
    </xdr:from>
    <xdr:to>
      <xdr:col>12</xdr:col>
      <xdr:colOff>113625</xdr:colOff>
      <xdr:row>42</xdr:row>
      <xdr:rowOff>133351</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381000</xdr:colOff>
      <xdr:row>3</xdr:row>
      <xdr:rowOff>2381</xdr:rowOff>
    </xdr:from>
    <xdr:to>
      <xdr:col>8</xdr:col>
      <xdr:colOff>385763</xdr:colOff>
      <xdr:row>6</xdr:row>
      <xdr:rowOff>53181</xdr:rowOff>
    </xdr:to>
    <xdr:sp macro="" textlink="">
      <xdr:nvSpPr>
        <xdr:cNvPr id="2" name="ACtitle"/>
        <xdr:cNvSpPr>
          <a:spLocks noChangeArrowheads="1"/>
        </xdr:cNvSpPr>
      </xdr:nvSpPr>
      <xdr:spPr bwMode="auto">
        <a:xfrm>
          <a:off x="381000" y="657225"/>
          <a:ext cx="5326857"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a:t>
          </a:r>
          <a:r>
            <a:rPr lang="en-US" altLang="ja-JP" sz="1400" b="0" i="0" u="none" strike="noStrike" baseline="0">
              <a:solidFill>
                <a:srgbClr val="FFFFFF"/>
              </a:solidFill>
              <a:latin typeface="ＭＳ Ｐゴシック" panose="020B0600070205080204" pitchFamily="50" charset="-128"/>
            </a:rPr>
            <a:t>SUM(-</a:t>
          </a:r>
          <a:r>
            <a:rPr lang="ja-JP" altLang="en-US" sz="1400" b="0" i="0" u="none" strike="noStrike" baseline="0">
              <a:solidFill>
                <a:srgbClr val="FFFFFF"/>
              </a:solidFill>
              <a:latin typeface="ＭＳ Ｐゴシック" panose="020B0600070205080204" pitchFamily="50" charset="-128"/>
            </a:rPr>
            <a:t>＝</a:t>
          </a:r>
          <a:r>
            <a:rPr lang="en-US" altLang="ja-JP" sz="1400" b="0" i="0" u="none" strike="noStrike" baseline="0">
              <a:solidFill>
                <a:srgbClr val="FFFFFF"/>
              </a:solidFill>
              <a:latin typeface="ＭＳ Ｐゴシック" panose="020B0600070205080204" pitchFamily="50" charset="-128"/>
            </a:rPr>
            <a:t>SUM(-</a:t>
          </a:r>
          <a:r>
            <a:rPr lang="ja-JP" altLang="en-US" sz="1400" b="0" i="0" u="none" strike="noStrike" baseline="0">
              <a:solidFill>
                <a:srgbClr val="FFFFFF"/>
              </a:solidFill>
              <a:latin typeface="ＭＳ Ｐゴシック" panose="020B0600070205080204" pitchFamily="50" charset="-128"/>
            </a:rPr>
            <a:t>）</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0</xdr:rowOff>
    </xdr:from>
    <xdr:to>
      <xdr:col>10</xdr:col>
      <xdr:colOff>113625</xdr:colOff>
      <xdr:row>41</xdr:row>
      <xdr:rowOff>0</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7</xdr:col>
      <xdr:colOff>859630</xdr:colOff>
      <xdr:row>7</xdr:row>
      <xdr:rowOff>3174</xdr:rowOff>
    </xdr:to>
    <xdr:sp macro="" textlink="">
      <xdr:nvSpPr>
        <xdr:cNvPr id="2" name="ACtitle"/>
        <xdr:cNvSpPr>
          <a:spLocks noChangeArrowheads="1"/>
        </xdr:cNvSpPr>
      </xdr:nvSpPr>
      <xdr:spPr bwMode="auto">
        <a:xfrm>
          <a:off x="533399" y="571499"/>
          <a:ext cx="6477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研修の内容について</a:t>
          </a:r>
          <a:r>
            <a:rPr lang="en-US" altLang="ja-JP" sz="1400" b="0" i="0" u="none" strike="noStrike" baseline="0">
              <a:solidFill>
                <a:srgbClr val="FFFFFF"/>
              </a:solidFill>
              <a:latin typeface="ＭＳ Ｐゴシック" panose="020B0600070205080204" pitchFamily="50" charset="-128"/>
            </a:rPr>
            <a:t>【【Q52</a:t>
          </a:r>
          <a:r>
            <a:rPr lang="ja-JP" altLang="en-US" sz="1400" b="0" i="0" u="none" strike="noStrike" baseline="0">
              <a:solidFill>
                <a:srgbClr val="FFFFFF"/>
              </a:solidFill>
              <a:latin typeface="ＭＳ Ｐゴシック" panose="020B0600070205080204" pitchFamily="50" charset="-128"/>
            </a:rPr>
            <a:t>の選択内容</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と回答した理由はなんですか。
当てはまるものすべてを選んでください。</a:t>
          </a:r>
        </a:p>
      </xdr:txBody>
    </xdr:sp>
    <xdr:clientData/>
  </xdr:twoCellAnchor>
  <xdr:twoCellAnchor>
    <xdr:from>
      <xdr:col>4</xdr:col>
      <xdr:colOff>0</xdr:colOff>
      <xdr:row>13</xdr:row>
      <xdr:rowOff>38100</xdr:rowOff>
    </xdr:from>
    <xdr:to>
      <xdr:col>13</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140493</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0</xdr:col>
      <xdr:colOff>573881</xdr:colOff>
      <xdr:row>27</xdr:row>
      <xdr:rowOff>841375</xdr:rowOff>
    </xdr:from>
    <xdr:to>
      <xdr:col>2</xdr:col>
      <xdr:colOff>66675</xdr:colOff>
      <xdr:row>28</xdr:row>
      <xdr:rowOff>26988</xdr:rowOff>
    </xdr:to>
    <xdr:grpSp>
      <xdr:nvGrpSpPr>
        <xdr:cNvPr id="6" name="Obj_Diff_P2M2"/>
        <xdr:cNvGrpSpPr>
          <a:grpSpLocks/>
        </xdr:cNvGrpSpPr>
      </xdr:nvGrpSpPr>
      <xdr:grpSpPr bwMode="auto">
        <a:xfrm>
          <a:off x="573881" y="5115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0</xdr:col>
      <xdr:colOff>573881</xdr:colOff>
      <xdr:row>27</xdr:row>
      <xdr:rowOff>600075</xdr:rowOff>
    </xdr:from>
    <xdr:to>
      <xdr:col>2</xdr:col>
      <xdr:colOff>38100</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11</xdr:col>
      <xdr:colOff>169068</xdr:colOff>
      <xdr:row>7</xdr:row>
      <xdr:rowOff>3174</xdr:rowOff>
    </xdr:to>
    <xdr:sp macro="" textlink="">
      <xdr:nvSpPr>
        <xdr:cNvPr id="2" name="ACtitle"/>
        <xdr:cNvSpPr>
          <a:spLocks noChangeArrowheads="1"/>
        </xdr:cNvSpPr>
      </xdr:nvSpPr>
      <xdr:spPr bwMode="auto">
        <a:xfrm>
          <a:off x="533399" y="571499"/>
          <a:ext cx="6477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研修の内容について</a:t>
          </a:r>
          <a:r>
            <a:rPr lang="en-US" altLang="ja-JP" sz="1400" b="0" i="0" u="none" strike="noStrike" baseline="0">
              <a:solidFill>
                <a:srgbClr val="FFFFFF"/>
              </a:solidFill>
              <a:latin typeface="ＭＳ Ｐゴシック" panose="020B0600070205080204" pitchFamily="50" charset="-128"/>
            </a:rPr>
            <a:t>【【Q52</a:t>
          </a:r>
          <a:r>
            <a:rPr lang="ja-JP" altLang="en-US" sz="1400" b="0" i="0" u="none" strike="noStrike" baseline="0">
              <a:solidFill>
                <a:srgbClr val="FFFFFF"/>
              </a:solidFill>
              <a:latin typeface="ＭＳ Ｐゴシック" panose="020B0600070205080204" pitchFamily="50" charset="-128"/>
            </a:rPr>
            <a:t>の選択内容</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と回答した理由はなんですか。
当てはまるものすべてを選んでください。</a:t>
          </a:r>
        </a:p>
      </xdr:txBody>
    </xdr:sp>
    <xdr:clientData/>
  </xdr:twoCellAnchor>
  <xdr:twoCellAnchor>
    <xdr:from>
      <xdr:col>4</xdr:col>
      <xdr:colOff>0</xdr:colOff>
      <xdr:row>13</xdr:row>
      <xdr:rowOff>38100</xdr:rowOff>
    </xdr:from>
    <xdr:to>
      <xdr:col>13</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115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11</xdr:col>
      <xdr:colOff>247649</xdr:colOff>
      <xdr:row>5</xdr:row>
      <xdr:rowOff>155574</xdr:rowOff>
    </xdr:to>
    <xdr:sp macro="" textlink="">
      <xdr:nvSpPr>
        <xdr:cNvPr id="2" name="ACtitle"/>
        <xdr:cNvSpPr>
          <a:spLocks noChangeArrowheads="1"/>
        </xdr:cNvSpPr>
      </xdr:nvSpPr>
      <xdr:spPr bwMode="auto">
        <a:xfrm>
          <a:off x="533399" y="571499"/>
          <a:ext cx="7239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役職定年について、お考えをお知らせください。当てはまるものすべてを選んでください。</a:t>
          </a:r>
        </a:p>
      </xdr:txBody>
    </xdr:sp>
    <xdr:clientData/>
  </xdr:twoCellAnchor>
  <xdr:twoCellAnchor>
    <xdr:from>
      <xdr:col>4</xdr:col>
      <xdr:colOff>0</xdr:colOff>
      <xdr:row>13</xdr:row>
      <xdr:rowOff>38100</xdr:rowOff>
    </xdr:from>
    <xdr:to>
      <xdr:col>15</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Q57</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7</xdr:col>
      <xdr:colOff>168274</xdr:colOff>
      <xdr:row>5</xdr:row>
      <xdr:rowOff>155574</xdr:rowOff>
    </xdr:to>
    <xdr:sp macro="" textlink="">
      <xdr:nvSpPr>
        <xdr:cNvPr id="2" name="ACtitle"/>
        <xdr:cNvSpPr>
          <a:spLocks noChangeArrowheads="1"/>
        </xdr:cNvSpPr>
      </xdr:nvSpPr>
      <xdr:spPr bwMode="auto">
        <a:xfrm>
          <a:off x="533399" y="571499"/>
          <a:ext cx="4445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あなたの定年後の希望を教えてください。</a:t>
          </a:r>
        </a:p>
      </xdr:txBody>
    </xdr:sp>
    <xdr:clientData/>
  </xdr:twoCellAnchor>
  <xdr:twoCellAnchor>
    <xdr:from>
      <xdr:col>4</xdr:col>
      <xdr:colOff>0</xdr:colOff>
      <xdr:row>13</xdr:row>
      <xdr:rowOff>38100</xdr:rowOff>
    </xdr:from>
    <xdr:to>
      <xdr:col>10</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Q59</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10</xdr:col>
      <xdr:colOff>29369</xdr:colOff>
      <xdr:row>6</xdr:row>
      <xdr:rowOff>41274</xdr:rowOff>
    </xdr:to>
    <xdr:sp macro="" textlink="">
      <xdr:nvSpPr>
        <xdr:cNvPr id="2" name="ACtitle"/>
        <xdr:cNvSpPr>
          <a:spLocks noChangeArrowheads="1"/>
        </xdr:cNvSpPr>
      </xdr:nvSpPr>
      <xdr:spPr bwMode="auto">
        <a:xfrm>
          <a:off x="533400" y="647699"/>
          <a:ext cx="5842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定年後も、働く場合、あなたはどのような働き方を希望しますか。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Q60</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23812</xdr:colOff>
      <xdr:row>6</xdr:row>
      <xdr:rowOff>41274</xdr:rowOff>
    </xdr:to>
    <xdr:sp macro="" textlink="">
      <xdr:nvSpPr>
        <xdr:cNvPr id="2" name="ACtitle"/>
        <xdr:cNvSpPr>
          <a:spLocks noChangeArrowheads="1"/>
        </xdr:cNvSpPr>
      </xdr:nvSpPr>
      <xdr:spPr bwMode="auto">
        <a:xfrm>
          <a:off x="533400" y="647699"/>
          <a:ext cx="6096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定年後も、働く場合、あなたはどのような分野の仕事を希望しますか。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Q61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0</xdr:rowOff>
    </xdr:from>
    <xdr:to>
      <xdr:col>10</xdr:col>
      <xdr:colOff>113625</xdr:colOff>
      <xdr:row>41</xdr:row>
      <xdr:rowOff>0</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495300</xdr:colOff>
      <xdr:row>14</xdr:row>
      <xdr:rowOff>28575</xdr:rowOff>
    </xdr:from>
    <xdr:to>
      <xdr:col>17</xdr:col>
      <xdr:colOff>247650</xdr:colOff>
      <xdr:row>29</xdr:row>
      <xdr:rowOff>76200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361950</xdr:colOff>
      <xdr:row>13</xdr:row>
      <xdr:rowOff>76200</xdr:rowOff>
    </xdr:from>
    <xdr:to>
      <xdr:col>9</xdr:col>
      <xdr:colOff>9525</xdr:colOff>
      <xdr:row>31</xdr:row>
      <xdr:rowOff>123825</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535781</xdr:colOff>
      <xdr:row>2</xdr:row>
      <xdr:rowOff>169068</xdr:rowOff>
    </xdr:from>
    <xdr:to>
      <xdr:col>7</xdr:col>
      <xdr:colOff>381794</xdr:colOff>
      <xdr:row>6</xdr:row>
      <xdr:rowOff>105568</xdr:rowOff>
    </xdr:to>
    <xdr:sp macro="" textlink="">
      <xdr:nvSpPr>
        <xdr:cNvPr id="5" name="ACtitle"/>
        <xdr:cNvSpPr>
          <a:spLocks noChangeArrowheads="1"/>
        </xdr:cNvSpPr>
      </xdr:nvSpPr>
      <xdr:spPr bwMode="auto">
        <a:xfrm>
          <a:off x="1221581" y="511968"/>
          <a:ext cx="5075238"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あなた個人の最近</a:t>
          </a:r>
          <a:r>
            <a:rPr lang="en-US" altLang="ja-JP" sz="1400" b="0" i="0" u="none" strike="noStrike" baseline="0">
              <a:solidFill>
                <a:srgbClr val="FFFFFF"/>
              </a:solidFill>
              <a:latin typeface="ＭＳ Ｐゴシック" panose="020B0600070205080204" pitchFamily="50" charset="-128"/>
            </a:rPr>
            <a:t>1</a:t>
          </a:r>
          <a:r>
            <a:rPr lang="ja-JP" altLang="en-US" sz="1400" b="0" i="0" u="none" strike="noStrike" baseline="0">
              <a:solidFill>
                <a:srgbClr val="FFFFFF"/>
              </a:solidFill>
              <a:latin typeface="ＭＳ Ｐゴシック" panose="020B0600070205080204" pitchFamily="50" charset="-128"/>
            </a:rPr>
            <a:t>年間のおおよその税込年収について、あてはまるものを１つお選び下さい。</a:t>
          </a:r>
        </a:p>
      </xdr:txBody>
    </xdr:sp>
    <xdr:clientData/>
  </xdr:twoCellAnchor>
  <xdr:twoCellAnchor editAs="oneCell">
    <xdr:from>
      <xdr:col>1</xdr:col>
      <xdr:colOff>66675</xdr:colOff>
      <xdr:row>0</xdr:row>
      <xdr:rowOff>95250</xdr:rowOff>
    </xdr:from>
    <xdr:to>
      <xdr:col>2</xdr:col>
      <xdr:colOff>335756</xdr:colOff>
      <xdr:row>2</xdr:row>
      <xdr:rowOff>159544</xdr:rowOff>
    </xdr:to>
    <xdr:sp macro="" textlink="">
      <xdr:nvSpPr>
        <xdr:cNvPr id="6" name="ACitem"/>
        <xdr:cNvSpPr>
          <a:spLocks noChangeArrowheads="1"/>
        </xdr:cNvSpPr>
      </xdr:nvSpPr>
      <xdr:spPr bwMode="auto">
        <a:xfrm>
          <a:off x="752475" y="95250"/>
          <a:ext cx="954881" cy="407194"/>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Q15</a:t>
          </a:r>
          <a:endParaRPr lang="ja-JP" altLang="en-US" sz="1800" b="0" i="0" u="none" strike="noStrike" baseline="0">
            <a:solidFill>
              <a:srgbClr val="000000"/>
            </a:solidFill>
            <a:latin typeface="Lucida Sans Unicode" panose="020B0602030504020204" pitchFamily="34" charset="0"/>
          </a:endParaRPr>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23812</xdr:colOff>
      <xdr:row>6</xdr:row>
      <xdr:rowOff>41274</xdr:rowOff>
    </xdr:to>
    <xdr:sp macro="" textlink="">
      <xdr:nvSpPr>
        <xdr:cNvPr id="2" name="ACtitle"/>
        <xdr:cNvSpPr>
          <a:spLocks noChangeArrowheads="1"/>
        </xdr:cNvSpPr>
      </xdr:nvSpPr>
      <xdr:spPr bwMode="auto">
        <a:xfrm>
          <a:off x="533400" y="647699"/>
          <a:ext cx="6096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定年後も、働く場合、あなたはどのような責任の仕事を希望しますか。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Q62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0</xdr:rowOff>
    </xdr:from>
    <xdr:to>
      <xdr:col>10</xdr:col>
      <xdr:colOff>113625</xdr:colOff>
      <xdr:row>41</xdr:row>
      <xdr:rowOff>0</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150812</xdr:colOff>
      <xdr:row>6</xdr:row>
      <xdr:rowOff>41274</xdr:rowOff>
    </xdr:to>
    <xdr:sp macro="" textlink="">
      <xdr:nvSpPr>
        <xdr:cNvPr id="2" name="ACtitle"/>
        <xdr:cNvSpPr>
          <a:spLocks noChangeArrowheads="1"/>
        </xdr:cNvSpPr>
      </xdr:nvSpPr>
      <xdr:spPr bwMode="auto">
        <a:xfrm>
          <a:off x="533400" y="647699"/>
          <a:ext cx="6223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定年後も、働く場合、あなたはどのような難しさの仕事を希望しますか。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Q63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10</xdr:col>
      <xdr:colOff>285750</xdr:colOff>
      <xdr:row>6</xdr:row>
      <xdr:rowOff>41274</xdr:rowOff>
    </xdr:to>
    <xdr:sp macro="" textlink="">
      <xdr:nvSpPr>
        <xdr:cNvPr id="2" name="ACtitle"/>
        <xdr:cNvSpPr>
          <a:spLocks noChangeArrowheads="1"/>
        </xdr:cNvSpPr>
      </xdr:nvSpPr>
      <xdr:spPr bwMode="auto">
        <a:xfrm>
          <a:off x="533400" y="647699"/>
          <a:ext cx="6096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あなたは定年後、やりがいのある仕事がどの程度できると思いますか。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Q64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34130</xdr:colOff>
      <xdr:row>9</xdr:row>
      <xdr:rowOff>79374</xdr:rowOff>
    </xdr:to>
    <xdr:sp macro="" textlink="">
      <xdr:nvSpPr>
        <xdr:cNvPr id="2" name="ACtitle"/>
        <xdr:cNvSpPr>
          <a:spLocks noChangeArrowheads="1"/>
        </xdr:cNvSpPr>
      </xdr:nvSpPr>
      <xdr:spPr bwMode="auto">
        <a:xfrm>
          <a:off x="533399" y="571499"/>
          <a:ext cx="6630194"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Q70 </a:t>
          </a:r>
          <a:r>
            <a:rPr lang="ja-JP" altLang="en-US" sz="1400" b="0" i="0" u="none" strike="noStrike" baseline="0">
              <a:solidFill>
                <a:srgbClr val="FFFFFF"/>
              </a:solidFill>
              <a:latin typeface="ＭＳ Ｐゴシック" panose="020B0600070205080204" pitchFamily="50" charset="-128"/>
            </a:rPr>
            <a:t>あなたは定年後も仕事をするための準備をしていますか。
すでに定年されている方は、定年前に準備をしていたことをお知らせください。
当てはまるものすべてを選んでください。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定年後も仕事をするために準備していること</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Q70S1</a:t>
          </a:r>
          <a:endParaRPr lang="ja-JP" altLang="en-US" sz="1800" b="0" i="0" u="none" strike="noStrike" baseline="0">
            <a:solidFill>
              <a:srgbClr val="000000"/>
            </a:solidFill>
            <a:latin typeface="Lucida Sans Unicode" panose="020B0602030504020204" pitchFamily="34" charset="0"/>
          </a:endParaRPr>
        </a:p>
      </xdr:txBody>
    </xdr:sp>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13</xdr:col>
      <xdr:colOff>500062</xdr:colOff>
      <xdr:row>7</xdr:row>
      <xdr:rowOff>79374</xdr:rowOff>
    </xdr:to>
    <xdr:sp macro="" textlink="">
      <xdr:nvSpPr>
        <xdr:cNvPr id="2" name="ACtitle"/>
        <xdr:cNvSpPr>
          <a:spLocks noChangeArrowheads="1"/>
        </xdr:cNvSpPr>
      </xdr:nvSpPr>
      <xdr:spPr bwMode="auto">
        <a:xfrm>
          <a:off x="533400" y="647699"/>
          <a:ext cx="7620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あなたがお勤めの会社では定年後の再雇用者には評価があり、処遇に反映されていますか？
すでに定年されている方は、現在ご自身に評価があり、処遇に反映されているかをお答え下さい。</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Q72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306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0</xdr:rowOff>
    </xdr:from>
    <xdr:to>
      <xdr:col>10</xdr:col>
      <xdr:colOff>113625</xdr:colOff>
      <xdr:row>41</xdr:row>
      <xdr:rowOff>0</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404812</xdr:colOff>
      <xdr:row>6</xdr:row>
      <xdr:rowOff>41274</xdr:rowOff>
    </xdr:to>
    <xdr:sp macro="" textlink="">
      <xdr:nvSpPr>
        <xdr:cNvPr id="2" name="ACtitle"/>
        <xdr:cNvSpPr>
          <a:spLocks noChangeArrowheads="1"/>
        </xdr:cNvSpPr>
      </xdr:nvSpPr>
      <xdr:spPr bwMode="auto">
        <a:xfrm>
          <a:off x="533400" y="647699"/>
          <a:ext cx="6477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定年後再雇用者の評価について、あなたのお考えに近いものをお選び下さい。</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Q73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32</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0</xdr:rowOff>
    </xdr:from>
    <xdr:to>
      <xdr:col>10</xdr:col>
      <xdr:colOff>113625</xdr:colOff>
      <xdr:row>42</xdr:row>
      <xdr:rowOff>11906</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427037</xdr:colOff>
      <xdr:row>5</xdr:row>
      <xdr:rowOff>155574</xdr:rowOff>
    </xdr:to>
    <xdr:sp macro="" textlink="">
      <xdr:nvSpPr>
        <xdr:cNvPr id="2" name="ACtitle"/>
        <xdr:cNvSpPr>
          <a:spLocks noChangeArrowheads="1"/>
        </xdr:cNvSpPr>
      </xdr:nvSpPr>
      <xdr:spPr bwMode="auto">
        <a:xfrm>
          <a:off x="533399" y="571499"/>
          <a:ext cx="6223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あなたがこれまでに経験したことがあるものをいくつでもお選び下さい。</a:t>
          </a:r>
        </a:p>
      </xdr:txBody>
    </xdr:sp>
    <xdr:clientData/>
  </xdr:twoCellAnchor>
  <xdr:twoCellAnchor>
    <xdr:from>
      <xdr:col>4</xdr:col>
      <xdr:colOff>0</xdr:colOff>
      <xdr:row>13</xdr:row>
      <xdr:rowOff>38100</xdr:rowOff>
    </xdr:from>
    <xdr:to>
      <xdr:col>18</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Q16</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15</xdr:col>
      <xdr:colOff>148430</xdr:colOff>
      <xdr:row>5</xdr:row>
      <xdr:rowOff>155574</xdr:rowOff>
    </xdr:to>
    <xdr:sp macro="" textlink="">
      <xdr:nvSpPr>
        <xdr:cNvPr id="2" name="ACtitle"/>
        <xdr:cNvSpPr>
          <a:spLocks noChangeArrowheads="1"/>
        </xdr:cNvSpPr>
      </xdr:nvSpPr>
      <xdr:spPr bwMode="auto">
        <a:xfrm>
          <a:off x="533399" y="571499"/>
          <a:ext cx="8509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あなたが経験された事柄の中で、仕事や会社のことを考え直す上で役に立ったと思われるものをお選びください。</a:t>
          </a:r>
        </a:p>
      </xdr:txBody>
    </xdr:sp>
    <xdr:clientData/>
  </xdr:twoCellAnchor>
  <xdr:twoCellAnchor>
    <xdr:from>
      <xdr:col>4</xdr:col>
      <xdr:colOff>0</xdr:colOff>
      <xdr:row>13</xdr:row>
      <xdr:rowOff>38100</xdr:rowOff>
    </xdr:from>
    <xdr:to>
      <xdr:col>18</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Q17</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16</xdr:col>
      <xdr:colOff>303211</xdr:colOff>
      <xdr:row>5</xdr:row>
      <xdr:rowOff>155574</xdr:rowOff>
    </xdr:to>
    <xdr:sp macro="" textlink="">
      <xdr:nvSpPr>
        <xdr:cNvPr id="2" name="ACtitle"/>
        <xdr:cNvSpPr>
          <a:spLocks noChangeArrowheads="1"/>
        </xdr:cNvSpPr>
      </xdr:nvSpPr>
      <xdr:spPr bwMode="auto">
        <a:xfrm>
          <a:off x="533399" y="571499"/>
          <a:ext cx="8539956"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あなたが経験された事柄の中で、仕事や会社のことを考え直す上で役に立ったと思われるものをお選びください。</a:t>
          </a:r>
        </a:p>
      </xdr:txBody>
    </xdr:sp>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Q17</a:t>
          </a:r>
          <a:endParaRPr lang="ja-JP" altLang="en-US" sz="1800" b="0" i="0" u="none" strike="noStrike" baseline="0">
            <a:solidFill>
              <a:srgbClr val="000000"/>
            </a:solidFill>
            <a:latin typeface="Lucida Sans Unicode" panose="020B0602030504020204" pitchFamily="34" charset="0"/>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360000" tIns="46800" rIns="90000" bIns="4680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360000" tIns="46800" rIns="90000" bIns="4680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B1:DT51"/>
  <sheetViews>
    <sheetView showGridLines="0" tabSelected="1" zoomScale="80" workbookViewId="0"/>
  </sheetViews>
  <sheetFormatPr defaultColWidth="5.25" defaultRowHeight="13.5"/>
  <cols>
    <col min="1" max="2" width="7" customWidth="1"/>
    <col min="3" max="3" width="25.625" customWidth="1"/>
    <col min="4" max="4" width="4.625" customWidth="1"/>
    <col min="5" max="5" width="5.375" customWidth="1"/>
    <col min="6" max="12" width="6.75" customWidth="1"/>
    <col min="13" max="13" width="3.375" customWidth="1"/>
    <col min="14" max="14" width="7" customWidth="1"/>
    <col min="15" max="15" width="25.625" customWidth="1"/>
    <col min="16" max="16" width="4.625" customWidth="1"/>
    <col min="17" max="17" width="5.375" customWidth="1"/>
    <col min="18" max="26" width="5.25" customWidth="1"/>
    <col min="27" max="33" width="5.375" customWidth="1"/>
    <col min="34" max="124" width="5.25" customWidth="1"/>
  </cols>
  <sheetData>
    <row r="1" spans="2:124" s="1" customFormat="1" ht="21.75" customHeight="1">
      <c r="B1" s="15"/>
      <c r="C1" s="16"/>
      <c r="D1" s="2"/>
      <c r="E1" s="13"/>
      <c r="F1" s="4"/>
      <c r="G1" s="4"/>
      <c r="H1" s="4"/>
      <c r="I1" s="4"/>
      <c r="J1" s="4"/>
      <c r="K1" s="4"/>
      <c r="L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row>
    <row r="2" spans="2:124" s="1" customFormat="1" ht="15" customHeight="1">
      <c r="B2" s="15"/>
      <c r="C2" s="16"/>
      <c r="D2" s="2"/>
      <c r="E2" s="13"/>
      <c r="F2" s="4"/>
      <c r="G2" s="4"/>
      <c r="H2" s="4"/>
      <c r="I2" s="4"/>
      <c r="J2" s="4"/>
      <c r="K2" s="4"/>
      <c r="L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row>
    <row r="3" spans="2:124" s="1" customFormat="1" ht="15" customHeight="1">
      <c r="B3" s="15"/>
      <c r="C3" s="16"/>
      <c r="D3" s="2"/>
      <c r="E3" s="13"/>
      <c r="F3" s="4"/>
      <c r="G3" s="4"/>
      <c r="H3" s="4"/>
      <c r="I3" s="4"/>
      <c r="J3" s="4"/>
      <c r="K3" s="4"/>
      <c r="L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row>
    <row r="4" spans="2:124" s="1" customFormat="1" ht="15" customHeight="1">
      <c r="B4" s="15"/>
      <c r="C4" s="16"/>
      <c r="D4" s="2"/>
      <c r="E4" s="13"/>
      <c r="F4" s="4"/>
      <c r="G4" s="4"/>
      <c r="H4" s="4"/>
      <c r="I4" s="4"/>
      <c r="J4" s="4"/>
      <c r="K4" s="4"/>
      <c r="L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row>
    <row r="5" spans="2:124" s="1" customFormat="1" ht="15" customHeight="1">
      <c r="B5" s="15"/>
      <c r="C5" s="16"/>
      <c r="D5" s="2"/>
      <c r="E5" s="13"/>
      <c r="F5" s="4"/>
      <c r="G5" s="4"/>
      <c r="H5" s="4"/>
      <c r="I5" s="4"/>
      <c r="J5" s="4"/>
      <c r="K5" s="4"/>
      <c r="L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row>
    <row r="6" spans="2:124" s="1" customFormat="1" ht="15" customHeight="1">
      <c r="B6" s="15"/>
      <c r="C6" s="16"/>
      <c r="D6" s="2"/>
      <c r="E6" s="13"/>
      <c r="F6" s="4"/>
      <c r="G6" s="4"/>
      <c r="H6" s="4"/>
      <c r="I6" s="4"/>
      <c r="J6" s="4"/>
      <c r="K6" s="4"/>
      <c r="L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row>
    <row r="7" spans="2:124" s="1" customFormat="1" ht="15" customHeight="1">
      <c r="B7" s="15"/>
      <c r="C7" s="16"/>
      <c r="D7" s="2"/>
      <c r="E7" s="13"/>
      <c r="F7" s="4"/>
      <c r="G7" s="4"/>
      <c r="H7" s="4"/>
      <c r="I7" s="4"/>
      <c r="J7" s="4"/>
      <c r="K7" s="4"/>
      <c r="L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row>
    <row r="8" spans="2:124" s="1" customFormat="1" ht="15" hidden="1" customHeight="1">
      <c r="B8" s="15"/>
      <c r="C8" s="16"/>
      <c r="D8" s="2"/>
      <c r="E8" s="13"/>
      <c r="F8" s="4"/>
      <c r="G8" s="4"/>
      <c r="H8" s="4"/>
      <c r="I8" s="4"/>
      <c r="J8" s="4"/>
      <c r="K8" s="4"/>
      <c r="L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row>
    <row r="9" spans="2:124" s="1" customFormat="1" ht="15" hidden="1" customHeight="1">
      <c r="B9" s="15"/>
      <c r="C9" s="16"/>
      <c r="D9" s="2"/>
      <c r="E9" s="13"/>
      <c r="F9" s="4"/>
      <c r="G9" s="4"/>
      <c r="H9" s="4"/>
      <c r="I9" s="4"/>
      <c r="J9" s="4"/>
      <c r="K9" s="4"/>
      <c r="L9" s="4"/>
      <c r="M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row>
    <row r="10" spans="2:124" s="1" customFormat="1" ht="15" hidden="1" customHeight="1">
      <c r="B10" s="15"/>
      <c r="C10" s="16"/>
      <c r="D10" s="5"/>
      <c r="E10" s="12"/>
      <c r="F10" s="4"/>
      <c r="G10" s="4"/>
      <c r="H10" s="4"/>
      <c r="I10" s="4"/>
      <c r="J10" s="4"/>
      <c r="K10" s="4"/>
      <c r="L10" s="4"/>
      <c r="M10" s="3"/>
      <c r="Q10" s="4"/>
      <c r="R10" s="4"/>
      <c r="S10" s="4"/>
      <c r="T10" s="4"/>
      <c r="U10" s="4"/>
      <c r="V10" s="4"/>
      <c r="W10" s="4"/>
      <c r="X10" s="4"/>
      <c r="Y10" s="4"/>
      <c r="Z10" s="3"/>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row>
    <row r="11" spans="2:124" s="1" customFormat="1" ht="15" hidden="1" customHeight="1">
      <c r="B11" s="15"/>
      <c r="C11" s="16"/>
      <c r="D11" s="5"/>
      <c r="E11" s="12"/>
      <c r="F11" s="4"/>
      <c r="G11" s="4"/>
      <c r="H11" s="4"/>
      <c r="I11" s="4"/>
      <c r="J11" s="4"/>
      <c r="K11" s="4"/>
      <c r="L11" s="4"/>
      <c r="M11" s="6"/>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row>
    <row r="12" spans="2:124" s="1" customFormat="1" ht="15" hidden="1" customHeight="1">
      <c r="B12" s="15"/>
      <c r="C12" s="16"/>
      <c r="D12" s="5"/>
      <c r="E12" s="12"/>
      <c r="F12" s="4"/>
      <c r="G12" s="4"/>
      <c r="H12" s="4"/>
      <c r="I12" s="4"/>
      <c r="J12" s="4"/>
      <c r="K12" s="4"/>
      <c r="L12" s="4"/>
      <c r="M12" s="6"/>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row>
    <row r="13" spans="2:124" s="1" customFormat="1" ht="15" hidden="1" customHeight="1">
      <c r="B13" s="15"/>
      <c r="C13" s="16"/>
      <c r="D13" s="5"/>
      <c r="E13" s="12"/>
      <c r="F13" s="4"/>
      <c r="G13" s="4"/>
      <c r="H13" s="4"/>
      <c r="I13" s="4"/>
      <c r="J13" s="4"/>
      <c r="K13" s="4"/>
      <c r="L13" s="4"/>
      <c r="M13" s="6"/>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row>
    <row r="14" spans="2:124" s="1" customFormat="1" ht="15" customHeight="1">
      <c r="B14" s="15"/>
      <c r="C14" s="16"/>
      <c r="D14" s="5"/>
      <c r="E14" s="12"/>
      <c r="F14" s="4"/>
      <c r="G14" s="4"/>
      <c r="H14" s="4"/>
      <c r="I14" s="4"/>
      <c r="J14" s="4"/>
      <c r="K14" s="4"/>
      <c r="L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row>
    <row r="15" spans="2:124" s="1" customFormat="1" ht="15" customHeight="1">
      <c r="B15" s="15"/>
      <c r="C15" s="16"/>
      <c r="D15" s="5"/>
      <c r="E15" s="12"/>
      <c r="F15" s="4"/>
      <c r="G15" s="4"/>
      <c r="H15" s="4"/>
      <c r="I15" s="4"/>
      <c r="J15" s="4"/>
      <c r="K15" s="4"/>
      <c r="L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row>
    <row r="16" spans="2:124" s="1" customFormat="1" ht="15" customHeight="1">
      <c r="B16" s="15"/>
      <c r="C16" s="16"/>
      <c r="D16" s="5"/>
      <c r="E16" s="12"/>
      <c r="F16" s="4"/>
      <c r="G16" s="4"/>
      <c r="H16" s="4"/>
      <c r="I16" s="4"/>
      <c r="J16" s="4"/>
      <c r="K16" s="4"/>
      <c r="L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row>
    <row r="17" spans="2:124" s="1" customFormat="1" ht="15" customHeight="1">
      <c r="B17" s="15"/>
      <c r="C17" s="16"/>
      <c r="D17" s="5"/>
      <c r="E17" s="12"/>
      <c r="F17" s="4"/>
      <c r="G17" s="4"/>
      <c r="H17" s="4"/>
      <c r="I17" s="4"/>
      <c r="J17" s="4"/>
      <c r="K17" s="4"/>
      <c r="L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row>
    <row r="18" spans="2:124" s="1" customFormat="1" ht="15" customHeight="1">
      <c r="B18" s="15"/>
      <c r="C18" s="16"/>
      <c r="D18" s="5"/>
      <c r="E18" s="12"/>
      <c r="F18" s="4"/>
      <c r="G18" s="4"/>
      <c r="H18" s="4"/>
      <c r="I18" s="4"/>
      <c r="J18" s="4"/>
      <c r="K18" s="4"/>
      <c r="L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row>
    <row r="19" spans="2:124" s="1" customFormat="1" ht="15" customHeight="1">
      <c r="B19" s="15"/>
      <c r="C19" s="16"/>
      <c r="D19" s="5"/>
      <c r="E19" s="12"/>
      <c r="F19" s="4"/>
      <c r="G19" s="4"/>
      <c r="H19" s="4"/>
      <c r="I19" s="4"/>
      <c r="J19" s="4"/>
      <c r="K19" s="4"/>
      <c r="L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row>
    <row r="20" spans="2:124" s="1" customFormat="1" ht="15" customHeight="1">
      <c r="B20" s="15"/>
      <c r="C20" s="16"/>
      <c r="D20" s="5"/>
      <c r="E20" s="12"/>
      <c r="F20" s="4"/>
      <c r="G20" s="4"/>
      <c r="H20" s="4"/>
      <c r="I20" s="4"/>
      <c r="J20" s="4"/>
      <c r="K20" s="4"/>
      <c r="L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row>
    <row r="21" spans="2:124" s="1" customFormat="1" ht="15" customHeight="1">
      <c r="B21" s="15"/>
      <c r="C21" s="16"/>
      <c r="D21" s="5"/>
      <c r="E21" s="12"/>
      <c r="F21" s="4"/>
      <c r="G21" s="4"/>
      <c r="H21" s="4"/>
      <c r="I21" s="4"/>
      <c r="J21" s="4"/>
      <c r="K21" s="4"/>
      <c r="L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row>
    <row r="22" spans="2:124" s="1" customFormat="1" ht="15" customHeight="1">
      <c r="B22" s="15"/>
      <c r="C22" s="16"/>
      <c r="D22" s="5"/>
      <c r="E22" s="12"/>
      <c r="F22" s="4"/>
      <c r="G22" s="4"/>
      <c r="H22" s="4"/>
      <c r="I22" s="4"/>
      <c r="J22" s="4"/>
      <c r="K22" s="4"/>
      <c r="L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row>
    <row r="23" spans="2:124" s="1" customFormat="1" ht="15" customHeight="1">
      <c r="B23" s="15"/>
      <c r="C23" s="16"/>
      <c r="D23" s="5"/>
      <c r="E23" s="12"/>
      <c r="F23" s="4"/>
      <c r="G23" s="4"/>
      <c r="H23" s="4"/>
      <c r="I23" s="4"/>
      <c r="J23" s="4"/>
      <c r="K23" s="4"/>
      <c r="L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row>
    <row r="24" spans="2:124" s="1" customFormat="1" ht="15" customHeight="1">
      <c r="B24" s="15"/>
      <c r="C24" s="16"/>
      <c r="D24" s="5"/>
      <c r="E24" s="12"/>
      <c r="F24" s="4"/>
      <c r="G24" s="4"/>
      <c r="H24" s="4"/>
      <c r="I24" s="4"/>
      <c r="J24" s="4"/>
      <c r="K24" s="4"/>
      <c r="L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row>
    <row r="25" spans="2:124" s="1" customFormat="1" ht="15" customHeight="1">
      <c r="B25" s="15"/>
      <c r="C25" s="16"/>
      <c r="D25" s="5"/>
      <c r="E25" s="12"/>
      <c r="F25" s="4"/>
      <c r="G25" s="4"/>
      <c r="H25" s="4"/>
      <c r="I25" s="4"/>
      <c r="J25" s="4"/>
      <c r="K25" s="4"/>
      <c r="L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row>
    <row r="26" spans="2:124" s="1" customFormat="1" ht="15" customHeight="1">
      <c r="B26" s="15"/>
      <c r="C26" s="16"/>
      <c r="D26" s="5"/>
      <c r="E26" s="12"/>
      <c r="F26" s="4"/>
      <c r="G26" s="4"/>
      <c r="H26" s="4"/>
      <c r="I26" s="4"/>
      <c r="J26" s="4"/>
      <c r="K26" s="4"/>
      <c r="L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row>
    <row r="27" spans="2:124" s="1" customFormat="1" ht="15" customHeight="1">
      <c r="B27" s="20"/>
      <c r="C27" s="20"/>
      <c r="D27" s="45"/>
      <c r="E27" s="34"/>
      <c r="F27" s="10"/>
      <c r="G27" s="10"/>
      <c r="H27" s="10"/>
      <c r="I27" s="10"/>
      <c r="J27" s="10"/>
      <c r="K27" s="4"/>
      <c r="L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row>
    <row r="28" spans="2:124" s="4" customFormat="1" ht="129.94999999999999" customHeight="1">
      <c r="B28" s="20"/>
      <c r="C28" s="20"/>
      <c r="D28" s="45"/>
      <c r="E28" s="21"/>
      <c r="F28" s="22" t="s">
        <v>7</v>
      </c>
      <c r="G28" s="23" t="s">
        <v>8</v>
      </c>
      <c r="H28" s="23" t="s">
        <v>9</v>
      </c>
      <c r="I28" s="23" t="s">
        <v>10</v>
      </c>
      <c r="J28" s="24" t="s">
        <v>6</v>
      </c>
      <c r="K28" s="17"/>
      <c r="L28" s="17"/>
      <c r="M28" s="1"/>
      <c r="N28" s="9"/>
      <c r="O28" s="9"/>
      <c r="P28" s="9"/>
      <c r="AA28" s="17"/>
      <c r="AB28" s="17"/>
      <c r="AC28" s="17"/>
      <c r="AD28" s="17"/>
      <c r="AE28" s="17"/>
      <c r="AF28" s="17"/>
    </row>
    <row r="29" spans="2:124" s="3" customFormat="1" ht="20.100000000000001" customHeight="1">
      <c r="B29" s="20"/>
      <c r="C29" s="20"/>
      <c r="D29" s="45"/>
      <c r="E29" s="11" t="s">
        <v>0</v>
      </c>
      <c r="F29" s="25"/>
      <c r="G29" s="26"/>
      <c r="H29" s="26"/>
      <c r="I29" s="26"/>
      <c r="J29" s="27"/>
      <c r="K29" s="18"/>
      <c r="L29" s="18"/>
      <c r="M29" s="1"/>
      <c r="Q29" s="64" t="s">
        <v>0</v>
      </c>
      <c r="Y29" s="12"/>
      <c r="Z29" s="4"/>
      <c r="AA29" s="14" t="s">
        <v>1</v>
      </c>
      <c r="AB29" s="18"/>
      <c r="AC29" s="18"/>
      <c r="AD29" s="18"/>
      <c r="AE29" s="18"/>
      <c r="AF29" s="18"/>
    </row>
    <row r="30" spans="2:124" s="1" customFormat="1" ht="22.5" customHeight="1">
      <c r="B30" s="279" t="s">
        <v>2</v>
      </c>
      <c r="C30" s="280"/>
      <c r="D30" s="280"/>
      <c r="E30" s="38">
        <v>548</v>
      </c>
      <c r="F30" s="35">
        <v>60.766423357664237</v>
      </c>
      <c r="G30" s="32">
        <v>32.664233576642339</v>
      </c>
      <c r="H30" s="32">
        <v>3.832116788321168</v>
      </c>
      <c r="I30" s="32">
        <v>2.1897810218978102</v>
      </c>
      <c r="J30" s="33">
        <v>0.54744525547445255</v>
      </c>
      <c r="K30" s="19"/>
      <c r="L30" s="19"/>
      <c r="N30" s="279" t="s">
        <v>2</v>
      </c>
      <c r="O30" s="280"/>
      <c r="P30" s="280"/>
      <c r="Q30" s="38">
        <f t="shared" ref="Q30:Q32" si="0">IF(LEN(E30)=0,"",E30)</f>
        <v>548</v>
      </c>
      <c r="R30" s="71"/>
      <c r="S30" s="72"/>
      <c r="T30" s="72"/>
      <c r="U30" s="72"/>
      <c r="V30" s="72"/>
      <c r="W30" s="72"/>
      <c r="X30" s="72"/>
      <c r="Y30" s="72"/>
      <c r="Z30" s="73"/>
      <c r="AA30" s="74"/>
      <c r="AB30" s="8"/>
      <c r="AC30" s="8"/>
      <c r="AD30" s="8"/>
      <c r="AE30" s="8"/>
      <c r="AF30" s="8"/>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row>
    <row r="31" spans="2:124" s="1" customFormat="1" ht="22.5" customHeight="1">
      <c r="B31" s="281" t="s">
        <v>3</v>
      </c>
      <c r="C31" s="42" t="s">
        <v>4</v>
      </c>
      <c r="D31" s="43"/>
      <c r="E31" s="39">
        <v>428</v>
      </c>
      <c r="F31" s="36">
        <v>64.018691588785046</v>
      </c>
      <c r="G31" s="28">
        <v>28.971962616822427</v>
      </c>
      <c r="H31" s="28">
        <v>3.9719626168224296</v>
      </c>
      <c r="I31" s="28">
        <v>2.570093457943925</v>
      </c>
      <c r="J31" s="29">
        <v>0.46728971962616817</v>
      </c>
      <c r="K31" s="19"/>
      <c r="L31" s="19"/>
      <c r="M31" s="4"/>
      <c r="N31" s="281" t="s">
        <v>3</v>
      </c>
      <c r="O31" s="42" t="s">
        <v>283</v>
      </c>
      <c r="P31" s="43"/>
      <c r="Q31" s="39">
        <f t="shared" si="0"/>
        <v>428</v>
      </c>
      <c r="R31" s="65"/>
      <c r="S31" s="7"/>
      <c r="T31" s="7"/>
      <c r="U31" s="7"/>
      <c r="V31" s="7"/>
      <c r="W31" s="7"/>
      <c r="X31" s="7"/>
      <c r="Y31" s="7"/>
      <c r="Z31" s="4"/>
      <c r="AA31" s="66"/>
      <c r="AB31" s="8"/>
      <c r="AC31" s="8"/>
      <c r="AD31" s="8"/>
      <c r="AE31" s="8"/>
      <c r="AF31" s="8"/>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row>
    <row r="32" spans="2:124" s="1" customFormat="1" ht="22.5" customHeight="1">
      <c r="B32" s="282"/>
      <c r="C32" s="41" t="s">
        <v>5</v>
      </c>
      <c r="D32" s="44"/>
      <c r="E32" s="40">
        <v>120</v>
      </c>
      <c r="F32" s="52">
        <v>49.166666666666664</v>
      </c>
      <c r="G32" s="50">
        <v>45.833333333333329</v>
      </c>
      <c r="H32" s="30">
        <v>3.3333333333333335</v>
      </c>
      <c r="I32" s="30">
        <v>0.83333333333333337</v>
      </c>
      <c r="J32" s="31">
        <v>0.83333333333333337</v>
      </c>
      <c r="K32" s="19"/>
      <c r="L32" s="19"/>
      <c r="M32" s="4"/>
      <c r="N32" s="282"/>
      <c r="O32" s="41" t="s">
        <v>285</v>
      </c>
      <c r="P32" s="44"/>
      <c r="Q32" s="40">
        <f t="shared" si="0"/>
        <v>120</v>
      </c>
      <c r="R32" s="67"/>
      <c r="S32" s="68"/>
      <c r="T32" s="68"/>
      <c r="U32" s="68"/>
      <c r="V32" s="68"/>
      <c r="W32" s="68"/>
      <c r="X32" s="68"/>
      <c r="Y32" s="68"/>
      <c r="Z32" s="69"/>
      <c r="AA32" s="70"/>
      <c r="AB32" s="8"/>
      <c r="AC32" s="8"/>
      <c r="AD32" s="8"/>
      <c r="AE32" s="8"/>
      <c r="AF32" s="8"/>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row>
    <row r="33" ht="22.5" customHeight="1"/>
    <row r="34" ht="22.5" customHeight="1"/>
    <row r="35" ht="22.5" customHeight="1"/>
    <row r="36" ht="22.5" customHeight="1"/>
    <row r="37" ht="22.5" customHeight="1"/>
    <row r="38" ht="22.5" customHeight="1"/>
    <row r="39" ht="22.5" customHeight="1"/>
    <row r="40" ht="22.5" customHeight="1"/>
    <row r="41" ht="22.5" customHeight="1"/>
    <row r="42" ht="22.5" customHeight="1"/>
    <row r="43" ht="22.5" customHeight="1"/>
    <row r="44" ht="22.5" customHeight="1"/>
    <row r="45" ht="22.5" customHeight="1"/>
    <row r="46" ht="22.5" customHeight="1"/>
    <row r="47" ht="22.5" customHeight="1"/>
    <row r="48" ht="22.5" customHeight="1"/>
    <row r="49" ht="22.5" customHeight="1"/>
    <row r="50" ht="22.5" customHeight="1"/>
    <row r="51" ht="22.5" customHeight="1"/>
  </sheetData>
  <mergeCells count="4">
    <mergeCell ref="B30:D30"/>
    <mergeCell ref="B31:B32"/>
    <mergeCell ref="N30:P30"/>
    <mergeCell ref="N31:N32"/>
  </mergeCells>
  <phoneticPr fontId="7"/>
  <conditionalFormatting sqref="AA28:AF28 C31:C32 F28:L28">
    <cfRule type="cellIs" dxfId="154" priority="2" stopIfTrue="1" operator="equal">
      <formula>"."</formula>
    </cfRule>
  </conditionalFormatting>
  <conditionalFormatting sqref="O31:O32">
    <cfRule type="cellIs" dxfId="153"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1"/>
  <sheetViews>
    <sheetView showGridLines="0" topLeftCell="A26" zoomScale="80" workbookViewId="0">
      <selection activeCell="M32" sqref="M32"/>
    </sheetView>
  </sheetViews>
  <sheetFormatPr defaultColWidth="5.25" defaultRowHeight="13.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c r="B27" s="20"/>
      <c r="C27" s="20"/>
      <c r="D27" s="45"/>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c r="B28" s="20"/>
      <c r="C28" s="20"/>
      <c r="D28" s="45"/>
      <c r="E28" s="21"/>
      <c r="F28" s="22" t="s">
        <v>13</v>
      </c>
      <c r="G28" s="23" t="s">
        <v>11</v>
      </c>
      <c r="H28" s="24" t="s">
        <v>30</v>
      </c>
      <c r="I28" s="17"/>
      <c r="J28" s="17"/>
      <c r="K28" s="1"/>
      <c r="L28" s="9"/>
      <c r="M28" s="9"/>
      <c r="N28" s="9"/>
      <c r="Y28" s="17"/>
      <c r="Z28" s="17"/>
      <c r="AA28" s="17"/>
      <c r="AB28" s="17"/>
      <c r="AC28" s="17"/>
      <c r="AD28" s="17"/>
    </row>
    <row r="29" spans="2:122" s="3" customFormat="1" ht="20.100000000000001" customHeight="1">
      <c r="B29" s="20"/>
      <c r="C29" s="20"/>
      <c r="D29" s="45"/>
      <c r="E29" s="11" t="s">
        <v>0</v>
      </c>
      <c r="F29" s="25"/>
      <c r="G29" s="26"/>
      <c r="H29" s="27"/>
      <c r="I29" s="18"/>
      <c r="J29" s="18"/>
      <c r="K29" s="1"/>
      <c r="O29" s="64" t="s">
        <v>0</v>
      </c>
      <c r="W29" s="12"/>
      <c r="X29" s="4"/>
      <c r="Y29" s="14" t="s">
        <v>1</v>
      </c>
      <c r="Z29" s="18"/>
      <c r="AA29" s="18"/>
      <c r="AB29" s="18"/>
      <c r="AC29" s="18"/>
      <c r="AD29" s="18"/>
    </row>
    <row r="30" spans="2:122" s="1" customFormat="1" ht="22.5" customHeight="1">
      <c r="B30" s="279" t="s">
        <v>2</v>
      </c>
      <c r="C30" s="280"/>
      <c r="D30" s="280"/>
      <c r="E30" s="38">
        <v>548</v>
      </c>
      <c r="F30" s="35">
        <v>44.343065693430653</v>
      </c>
      <c r="G30" s="32">
        <v>47.080291970802918</v>
      </c>
      <c r="H30" s="33">
        <v>8.5766423357664241</v>
      </c>
      <c r="I30" s="19"/>
      <c r="J30" s="19"/>
      <c r="L30" s="279" t="s">
        <v>2</v>
      </c>
      <c r="M30" s="280"/>
      <c r="N30" s="280"/>
      <c r="O30" s="38">
        <f t="shared" ref="O30:O32" si="0">IF(LEN(E30)=0,"",E30)</f>
        <v>548</v>
      </c>
      <c r="P30" s="71"/>
      <c r="Q30" s="72"/>
      <c r="R30" s="72"/>
      <c r="S30" s="72"/>
      <c r="T30" s="72"/>
      <c r="U30" s="72"/>
      <c r="V30" s="72"/>
      <c r="W30" s="72"/>
      <c r="X30" s="73"/>
      <c r="Y30" s="74"/>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c r="B31" s="281" t="s">
        <v>3</v>
      </c>
      <c r="C31" s="42" t="s">
        <v>4</v>
      </c>
      <c r="D31" s="43"/>
      <c r="E31" s="39">
        <v>428</v>
      </c>
      <c r="F31" s="36">
        <v>43.691588785046733</v>
      </c>
      <c r="G31" s="28">
        <v>49.299065420560751</v>
      </c>
      <c r="H31" s="29">
        <v>7.009345794392523</v>
      </c>
      <c r="I31" s="19"/>
      <c r="J31" s="19"/>
      <c r="K31" s="4"/>
      <c r="L31" s="281" t="s">
        <v>3</v>
      </c>
      <c r="M31" s="42" t="s">
        <v>283</v>
      </c>
      <c r="N31" s="43"/>
      <c r="O31" s="39">
        <f t="shared" si="0"/>
        <v>428</v>
      </c>
      <c r="P31" s="65"/>
      <c r="Q31" s="7"/>
      <c r="R31" s="7"/>
      <c r="S31" s="7"/>
      <c r="T31" s="7"/>
      <c r="U31" s="7"/>
      <c r="V31" s="7"/>
      <c r="W31" s="7"/>
      <c r="X31" s="4"/>
      <c r="Y31" s="66"/>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c r="B32" s="282"/>
      <c r="C32" s="41" t="s">
        <v>5</v>
      </c>
      <c r="D32" s="44"/>
      <c r="E32" s="40">
        <v>120</v>
      </c>
      <c r="F32" s="37">
        <v>46.666666666666664</v>
      </c>
      <c r="G32" s="49">
        <v>39.166666666666664</v>
      </c>
      <c r="H32" s="48">
        <v>14.166666666666666</v>
      </c>
      <c r="I32" s="19"/>
      <c r="J32" s="19"/>
      <c r="K32" s="4"/>
      <c r="L32" s="282"/>
      <c r="M32" s="41" t="s">
        <v>285</v>
      </c>
      <c r="N32" s="44"/>
      <c r="O32" s="40">
        <f t="shared" si="0"/>
        <v>120</v>
      </c>
      <c r="P32" s="67"/>
      <c r="Q32" s="68"/>
      <c r="R32" s="68"/>
      <c r="S32" s="68"/>
      <c r="T32" s="68"/>
      <c r="U32" s="68"/>
      <c r="V32" s="68"/>
      <c r="W32" s="68"/>
      <c r="X32" s="69"/>
      <c r="Y32" s="70"/>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3:9" ht="22.5" customHeight="1">
      <c r="F33">
        <f>SUM(428*0.437)</f>
        <v>187.036</v>
      </c>
      <c r="G33">
        <f>SUM(428*0.493)</f>
        <v>211.00399999999999</v>
      </c>
      <c r="H33">
        <f>SUM(428*0.07)</f>
        <v>29.960000000000004</v>
      </c>
    </row>
    <row r="34" spans="3:9" ht="22.5" customHeight="1">
      <c r="F34">
        <f>SUM(120*0.467)</f>
        <v>56.040000000000006</v>
      </c>
      <c r="G34">
        <f>SUM(120*0.392)</f>
        <v>47.04</v>
      </c>
      <c r="H34">
        <f>SUM(120*0.142)</f>
        <v>17.04</v>
      </c>
    </row>
    <row r="35" spans="3:9" ht="22.5" customHeight="1">
      <c r="E35" s="155">
        <v>398</v>
      </c>
      <c r="F35" s="76">
        <f>SUM(F33/398)*100</f>
        <v>46.993969849246234</v>
      </c>
      <c r="G35" s="76">
        <f>SUM(G33/398)*100</f>
        <v>53.016080402010047</v>
      </c>
    </row>
    <row r="36" spans="3:9" ht="22.5" customHeight="1">
      <c r="E36" s="155">
        <v>103</v>
      </c>
      <c r="F36" s="76">
        <f>SUM(F34/E36)*100</f>
        <v>54.407766990291272</v>
      </c>
      <c r="G36" s="76">
        <f>SUM(G34/E36)*100</f>
        <v>45.66990291262136</v>
      </c>
    </row>
    <row r="37" spans="3:9" ht="22.5" customHeight="1">
      <c r="E37">
        <v>103</v>
      </c>
      <c r="F37">
        <f>SUM(F35-F36)</f>
        <v>-7.4137971410450376</v>
      </c>
      <c r="G37">
        <f>SUM(G35-G36)</f>
        <v>7.3461774893886869</v>
      </c>
    </row>
    <row r="38" spans="3:9" ht="22.5" customHeight="1"/>
    <row r="39" spans="3:9" ht="22.5" customHeight="1">
      <c r="D39" s="76" t="str">
        <f>F28</f>
        <v>ある</v>
      </c>
      <c r="E39" s="76" t="str">
        <f t="shared" ref="E39:H39" si="1">G28</f>
        <v>ない</v>
      </c>
      <c r="F39" s="76" t="str">
        <f t="shared" si="1"/>
        <v>異動をしたことがない</v>
      </c>
      <c r="G39" s="76">
        <f t="shared" si="1"/>
        <v>0</v>
      </c>
      <c r="H39" s="76">
        <f t="shared" si="1"/>
        <v>0</v>
      </c>
      <c r="I39" s="75" t="s">
        <v>227</v>
      </c>
    </row>
    <row r="40" spans="3:9" ht="22.5" customHeight="1">
      <c r="C40" t="str">
        <f>C31 &amp; "管理職" &amp; "(n=" &amp; E35 &amp; ")"</f>
        <v>男性管理職(n=398)</v>
      </c>
      <c r="D40" s="76">
        <f>F35</f>
        <v>46.993969849246234</v>
      </c>
      <c r="E40" s="76">
        <f>G35</f>
        <v>53.016080402010047</v>
      </c>
      <c r="F40" s="76">
        <f t="shared" ref="F40" si="2">H31</f>
        <v>7.009345794392523</v>
      </c>
      <c r="G40" s="76">
        <f t="shared" ref="G40:H41" si="3">I35</f>
        <v>0</v>
      </c>
      <c r="H40" s="76">
        <f t="shared" si="3"/>
        <v>0</v>
      </c>
      <c r="I40" s="76">
        <f>SUM(D40:H40)</f>
        <v>107.01939604564879</v>
      </c>
    </row>
    <row r="41" spans="3:9" ht="22.5" customHeight="1">
      <c r="C41" t="str">
        <f>C32  &amp; "管理職"&amp; "(n=" &amp; E36 &amp; ")"</f>
        <v>女性管理職(n=103)</v>
      </c>
      <c r="D41" s="76">
        <f>F36</f>
        <v>54.407766990291272</v>
      </c>
      <c r="E41" s="76">
        <f>G36</f>
        <v>45.66990291262136</v>
      </c>
      <c r="F41" s="76">
        <f t="shared" ref="F41" si="4">H32</f>
        <v>14.166666666666666</v>
      </c>
      <c r="G41" s="76">
        <f t="shared" si="3"/>
        <v>0</v>
      </c>
      <c r="H41" s="76">
        <f t="shared" si="3"/>
        <v>0</v>
      </c>
      <c r="I41" s="76">
        <f>SUM(D41:H41)</f>
        <v>114.2443365695793</v>
      </c>
    </row>
    <row r="42" spans="3:9" ht="22.5" customHeight="1"/>
    <row r="43" spans="3:9" ht="22.5" customHeight="1"/>
    <row r="44" spans="3:9" ht="22.5" customHeight="1"/>
    <row r="45" spans="3:9" ht="22.5" customHeight="1"/>
    <row r="46" spans="3:9" ht="22.5" customHeight="1"/>
    <row r="47" spans="3:9" ht="22.5" customHeight="1"/>
    <row r="48" spans="3:9" ht="22.5" customHeight="1"/>
    <row r="49" ht="22.5" customHeight="1"/>
    <row r="50" ht="22.5" customHeight="1"/>
    <row r="51" ht="22.5" customHeight="1"/>
  </sheetData>
  <mergeCells count="4">
    <mergeCell ref="B30:D30"/>
    <mergeCell ref="B31:B32"/>
    <mergeCell ref="L30:N30"/>
    <mergeCell ref="L31:L32"/>
  </mergeCells>
  <phoneticPr fontId="7"/>
  <conditionalFormatting sqref="Y28:AD28 C31:C32 F28:J28">
    <cfRule type="cellIs" dxfId="137" priority="2" stopIfTrue="1" operator="equal">
      <formula>"."</formula>
    </cfRule>
  </conditionalFormatting>
  <conditionalFormatting sqref="M31:M32">
    <cfRule type="cellIs" dxfId="136"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65"/>
  <sheetViews>
    <sheetView showGridLines="0" topLeftCell="A26" zoomScale="80" workbookViewId="0">
      <selection activeCell="N32" sqref="N32"/>
    </sheetView>
  </sheetViews>
  <sheetFormatPr defaultColWidth="5.25" defaultRowHeight="13.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c r="B28" s="20"/>
      <c r="C28" s="20"/>
      <c r="D28" s="45"/>
      <c r="E28" s="21"/>
      <c r="F28" s="22" t="s">
        <v>31</v>
      </c>
      <c r="G28" s="23" t="s">
        <v>32</v>
      </c>
      <c r="H28" s="23" t="s">
        <v>33</v>
      </c>
      <c r="I28" s="24" t="s">
        <v>34</v>
      </c>
      <c r="J28" s="17"/>
      <c r="K28" s="17"/>
      <c r="L28" s="1"/>
      <c r="M28" s="9"/>
      <c r="N28" s="9"/>
      <c r="O28" s="9"/>
      <c r="Z28" s="17"/>
      <c r="AA28" s="17"/>
      <c r="AB28" s="17"/>
      <c r="AC28" s="17"/>
      <c r="AD28" s="17"/>
      <c r="AE28" s="17"/>
    </row>
    <row r="29" spans="2:123" s="3" customFormat="1" ht="20.100000000000001" customHeight="1">
      <c r="B29" s="20"/>
      <c r="C29" s="20"/>
      <c r="D29" s="45"/>
      <c r="E29" s="11" t="s">
        <v>0</v>
      </c>
      <c r="F29" s="25"/>
      <c r="G29" s="26"/>
      <c r="H29" s="26"/>
      <c r="I29" s="27"/>
      <c r="J29" s="18"/>
      <c r="K29" s="18"/>
      <c r="L29" s="1"/>
      <c r="P29" s="64" t="s">
        <v>0</v>
      </c>
      <c r="X29" s="12"/>
      <c r="Y29" s="4"/>
      <c r="Z29" s="14" t="s">
        <v>1</v>
      </c>
      <c r="AA29" s="18"/>
      <c r="AB29" s="18"/>
      <c r="AC29" s="18"/>
      <c r="AD29" s="18"/>
      <c r="AE29" s="18"/>
    </row>
    <row r="30" spans="2:123" s="1" customFormat="1" ht="22.5" customHeight="1">
      <c r="B30" s="279" t="s">
        <v>2</v>
      </c>
      <c r="C30" s="280"/>
      <c r="D30" s="280"/>
      <c r="E30" s="38">
        <v>501</v>
      </c>
      <c r="F30" s="35">
        <v>47.504990019960083</v>
      </c>
      <c r="G30" s="32">
        <v>37.125748502994007</v>
      </c>
      <c r="H30" s="32">
        <v>11.976047904191617</v>
      </c>
      <c r="I30" s="33">
        <v>3.3932135728542914</v>
      </c>
      <c r="J30" s="19"/>
      <c r="K30" s="19"/>
      <c r="M30" s="279" t="s">
        <v>2</v>
      </c>
      <c r="N30" s="280"/>
      <c r="O30" s="280"/>
      <c r="P30" s="38">
        <f t="shared" ref="P30:P32" si="0">IF(LEN(E30)=0,"",E30)</f>
        <v>501</v>
      </c>
      <c r="Q30" s="71"/>
      <c r="R30" s="72"/>
      <c r="S30" s="72"/>
      <c r="T30" s="72"/>
      <c r="U30" s="72"/>
      <c r="V30" s="72"/>
      <c r="W30" s="72"/>
      <c r="X30" s="72"/>
      <c r="Y30" s="73"/>
      <c r="Z30" s="74"/>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c r="B31" s="281" t="s">
        <v>3</v>
      </c>
      <c r="C31" s="42" t="s">
        <v>4</v>
      </c>
      <c r="D31" s="43"/>
      <c r="E31" s="39">
        <v>398</v>
      </c>
      <c r="F31" s="36">
        <v>48.994974874371863</v>
      </c>
      <c r="G31" s="28">
        <v>35.175879396984925</v>
      </c>
      <c r="H31" s="28">
        <v>12.562814070351758</v>
      </c>
      <c r="I31" s="29">
        <v>3.2663316582914574</v>
      </c>
      <c r="J31" s="8">
        <f>SUM(F31:G31)</f>
        <v>84.170854271356788</v>
      </c>
      <c r="K31" s="19"/>
      <c r="L31" s="4"/>
      <c r="M31" s="281" t="s">
        <v>3</v>
      </c>
      <c r="N31" s="42" t="s">
        <v>283</v>
      </c>
      <c r="O31" s="43"/>
      <c r="P31" s="39">
        <f t="shared" si="0"/>
        <v>398</v>
      </c>
      <c r="Q31" s="65"/>
      <c r="R31" s="7"/>
      <c r="S31" s="7"/>
      <c r="T31" s="7"/>
      <c r="U31" s="7"/>
      <c r="V31" s="7"/>
      <c r="W31" s="7"/>
      <c r="X31" s="7"/>
      <c r="Y31" s="4"/>
      <c r="Z31" s="66"/>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c r="B32" s="282"/>
      <c r="C32" s="41" t="s">
        <v>5</v>
      </c>
      <c r="D32" s="44"/>
      <c r="E32" s="40">
        <v>103</v>
      </c>
      <c r="F32" s="59">
        <v>41.747572815533978</v>
      </c>
      <c r="G32" s="46">
        <v>44.660194174757287</v>
      </c>
      <c r="H32" s="30">
        <v>9.7087378640776691</v>
      </c>
      <c r="I32" s="31">
        <v>3.8834951456310676</v>
      </c>
      <c r="J32" s="8">
        <f>SUM(F32:G32)</f>
        <v>86.407766990291265</v>
      </c>
      <c r="K32" s="19"/>
      <c r="L32" s="4"/>
      <c r="M32" s="282"/>
      <c r="N32" s="41" t="s">
        <v>285</v>
      </c>
      <c r="O32" s="44"/>
      <c r="P32" s="40">
        <f t="shared" si="0"/>
        <v>103</v>
      </c>
      <c r="Q32" s="67"/>
      <c r="R32" s="68"/>
      <c r="S32" s="68"/>
      <c r="T32" s="68"/>
      <c r="U32" s="68"/>
      <c r="V32" s="68"/>
      <c r="W32" s="68"/>
      <c r="X32" s="68"/>
      <c r="Y32" s="69"/>
      <c r="Z32" s="70"/>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3:9" ht="22.5" customHeight="1"/>
    <row r="34" spans="3:9" ht="22.5" customHeight="1">
      <c r="D34" s="76" t="str">
        <f>F28</f>
        <v>プラスに働いた</v>
      </c>
      <c r="E34" s="76" t="str">
        <f t="shared" ref="E34:H34" si="1">G28</f>
        <v>ややプラスに働いた</v>
      </c>
      <c r="F34" s="76" t="str">
        <f t="shared" si="1"/>
        <v>あまりプラスに働かなかった</v>
      </c>
      <c r="G34" s="76" t="str">
        <f t="shared" si="1"/>
        <v>プラスに働かなかった</v>
      </c>
      <c r="H34" s="76">
        <f t="shared" si="1"/>
        <v>0</v>
      </c>
      <c r="I34" s="75" t="s">
        <v>227</v>
      </c>
    </row>
    <row r="35" spans="3:9" ht="22.5" customHeight="1">
      <c r="C35" t="str">
        <f>C31 &amp; "管理職" &amp; "(n=" &amp; E31 &amp; ")"</f>
        <v>男性管理職(n=398)</v>
      </c>
      <c r="D35" s="76">
        <f>F31</f>
        <v>48.994974874371863</v>
      </c>
      <c r="E35" s="76">
        <f t="shared" ref="E35:H35" si="2">G31</f>
        <v>35.175879396984925</v>
      </c>
      <c r="F35" s="76">
        <f t="shared" si="2"/>
        <v>12.562814070351758</v>
      </c>
      <c r="G35" s="76">
        <f t="shared" si="2"/>
        <v>3.2663316582914574</v>
      </c>
      <c r="H35" s="76">
        <f t="shared" si="2"/>
        <v>84.170854271356788</v>
      </c>
      <c r="I35" s="76">
        <f>SUM(D35:H35)</f>
        <v>184.1708542713568</v>
      </c>
    </row>
    <row r="36" spans="3:9" ht="22.5" customHeight="1">
      <c r="C36" t="str">
        <f>C32 &amp; "管理職"&amp; "(n=" &amp; E32 &amp; ")"</f>
        <v>女性管理職(n=103)</v>
      </c>
      <c r="D36" s="76">
        <f>F32</f>
        <v>41.747572815533978</v>
      </c>
      <c r="E36" s="76">
        <f t="shared" ref="E36:H36" si="3">G32</f>
        <v>44.660194174757287</v>
      </c>
      <c r="F36" s="76">
        <f t="shared" si="3"/>
        <v>9.7087378640776691</v>
      </c>
      <c r="G36" s="76">
        <f t="shared" si="3"/>
        <v>3.8834951456310676</v>
      </c>
      <c r="H36" s="76">
        <f t="shared" si="3"/>
        <v>86.407766990291265</v>
      </c>
      <c r="I36" s="76">
        <f>SUM(D36:H36)</f>
        <v>186.40776699029129</v>
      </c>
    </row>
    <row r="37" spans="3:9" ht="22.5" customHeight="1"/>
    <row r="38" spans="3:9" ht="22.5" customHeight="1"/>
    <row r="39" spans="3:9" ht="22.5" customHeight="1"/>
    <row r="40" spans="3:9" ht="22.5" customHeight="1"/>
    <row r="41" spans="3:9" ht="22.5" customHeight="1"/>
    <row r="42" spans="3:9" ht="22.5" customHeight="1"/>
    <row r="43" spans="3:9" ht="22.5" customHeight="1"/>
    <row r="44" spans="3:9" ht="22.5" customHeight="1"/>
    <row r="45" spans="3:9" ht="22.5" customHeight="1"/>
    <row r="46" spans="3:9" ht="22.5" customHeight="1"/>
    <row r="48" spans="3:9" ht="22.5" customHeight="1"/>
    <row r="49" ht="22.5" customHeight="1"/>
    <row r="50" ht="22.5" customHeight="1"/>
    <row r="51" ht="22.5" customHeight="1"/>
    <row r="52" ht="22.5" customHeight="1"/>
    <row r="53" ht="22.5" customHeight="1"/>
    <row r="54" ht="22.5" customHeight="1"/>
    <row r="55" ht="22.5" customHeight="1"/>
    <row r="56" ht="22.5" customHeight="1"/>
    <row r="57" ht="22.5" customHeight="1"/>
    <row r="58" ht="22.5" customHeight="1"/>
    <row r="59" ht="22.5" customHeight="1"/>
    <row r="60" ht="22.5" customHeight="1"/>
    <row r="61" ht="22.5" customHeight="1"/>
    <row r="62" ht="22.5" customHeight="1"/>
    <row r="63" ht="22.5" customHeight="1"/>
    <row r="64" ht="22.5" customHeight="1"/>
    <row r="65" ht="22.5" customHeight="1"/>
  </sheetData>
  <mergeCells count="4">
    <mergeCell ref="B30:D30"/>
    <mergeCell ref="B31:B32"/>
    <mergeCell ref="M30:O30"/>
    <mergeCell ref="M31:M32"/>
  </mergeCells>
  <phoneticPr fontId="7"/>
  <conditionalFormatting sqref="Z28:AE28 C31:C32 F28:K28">
    <cfRule type="cellIs" dxfId="135" priority="2" stopIfTrue="1" operator="equal">
      <formula>"."</formula>
    </cfRule>
  </conditionalFormatting>
  <conditionalFormatting sqref="N31:N32">
    <cfRule type="cellIs" dxfId="13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B1:S47"/>
  <sheetViews>
    <sheetView showGridLines="0" topLeftCell="A31" zoomScale="80" workbookViewId="0">
      <selection activeCell="M47" sqref="M47:N47"/>
    </sheetView>
  </sheetViews>
  <sheetFormatPr defaultColWidth="5.25" defaultRowHeight="13.5"/>
  <cols>
    <col min="1" max="2" width="7" customWidth="1"/>
    <col min="3" max="3" width="25.625" customWidth="1"/>
    <col min="4" max="4" width="4.625" customWidth="1"/>
    <col min="5" max="5" width="5.375" customWidth="1"/>
    <col min="6" max="9" width="6.75" customWidth="1"/>
    <col min="10" max="11" width="5.25" customWidth="1"/>
    <col min="12" max="12" width="3.375" customWidth="1"/>
    <col min="13" max="13" width="8.875" customWidth="1"/>
    <col min="14" max="14" width="4.125" customWidth="1"/>
    <col min="15" max="15" width="4.875" style="168" customWidth="1"/>
    <col min="16" max="19" width="15" style="158" customWidth="1"/>
  </cols>
  <sheetData>
    <row r="1" spans="2:19" s="1" customFormat="1" ht="21.75" customHeight="1">
      <c r="B1" s="15"/>
      <c r="C1" s="16"/>
      <c r="D1" s="2"/>
      <c r="E1" s="13"/>
      <c r="F1" s="4"/>
      <c r="G1" s="4"/>
      <c r="H1" s="4"/>
      <c r="I1" s="4"/>
      <c r="O1" s="165"/>
      <c r="P1" s="156"/>
      <c r="Q1" s="156"/>
      <c r="R1" s="156"/>
      <c r="S1" s="156"/>
    </row>
    <row r="2" spans="2:19" s="1" customFormat="1" ht="15" customHeight="1">
      <c r="B2" s="15"/>
      <c r="C2" s="16"/>
      <c r="D2" s="2"/>
      <c r="E2" s="13"/>
      <c r="F2" s="4"/>
      <c r="G2" s="4"/>
      <c r="H2" s="4"/>
      <c r="I2" s="4"/>
      <c r="O2" s="165"/>
      <c r="P2" s="156"/>
      <c r="Q2" s="156"/>
      <c r="R2" s="156"/>
      <c r="S2" s="156"/>
    </row>
    <row r="3" spans="2:19" s="1" customFormat="1" ht="15" customHeight="1">
      <c r="B3" s="15"/>
      <c r="C3" s="16"/>
      <c r="D3" s="2"/>
      <c r="E3" s="13"/>
      <c r="F3" s="4"/>
      <c r="G3" s="4"/>
      <c r="H3" s="4"/>
      <c r="I3" s="4"/>
      <c r="O3" s="165"/>
      <c r="P3" s="156"/>
      <c r="Q3" s="156"/>
      <c r="R3" s="156"/>
      <c r="S3" s="156"/>
    </row>
    <row r="4" spans="2:19" s="1" customFormat="1" ht="15" customHeight="1">
      <c r="B4" s="15"/>
      <c r="C4" s="16"/>
      <c r="D4" s="2"/>
      <c r="E4" s="13"/>
      <c r="F4" s="4"/>
      <c r="G4" s="4"/>
      <c r="H4" s="4"/>
      <c r="I4" s="4"/>
      <c r="O4" s="165"/>
      <c r="P4" s="156"/>
      <c r="Q4" s="156"/>
      <c r="R4" s="156"/>
      <c r="S4" s="156"/>
    </row>
    <row r="5" spans="2:19" s="1" customFormat="1" ht="15" customHeight="1">
      <c r="B5" s="15"/>
      <c r="C5" s="16"/>
      <c r="D5" s="2"/>
      <c r="E5" s="13"/>
      <c r="F5" s="4"/>
      <c r="G5" s="4"/>
      <c r="H5" s="4"/>
      <c r="I5" s="4"/>
      <c r="O5" s="165"/>
      <c r="P5" s="156"/>
      <c r="Q5" s="156"/>
      <c r="R5" s="156"/>
      <c r="S5" s="156"/>
    </row>
    <row r="6" spans="2:19" s="1" customFormat="1" ht="15" customHeight="1">
      <c r="B6" s="15"/>
      <c r="C6" s="16"/>
      <c r="D6" s="2"/>
      <c r="E6" s="13"/>
      <c r="F6" s="4"/>
      <c r="G6" s="4"/>
      <c r="H6" s="4"/>
      <c r="I6" s="4"/>
      <c r="O6" s="165"/>
      <c r="P6" s="156"/>
      <c r="Q6" s="156"/>
      <c r="R6" s="156"/>
      <c r="S6" s="156"/>
    </row>
    <row r="7" spans="2:19" s="1" customFormat="1" ht="15" customHeight="1">
      <c r="B7" s="15"/>
      <c r="C7" s="16"/>
      <c r="D7" s="2"/>
      <c r="E7" s="13"/>
      <c r="F7" s="4"/>
      <c r="G7" s="4"/>
      <c r="H7" s="4"/>
      <c r="I7" s="4"/>
      <c r="O7" s="165"/>
      <c r="P7" s="156"/>
      <c r="Q7" s="156"/>
      <c r="R7" s="156"/>
      <c r="S7" s="156"/>
    </row>
    <row r="8" spans="2:19" s="1" customFormat="1" ht="15" hidden="1" customHeight="1">
      <c r="B8" s="15"/>
      <c r="C8" s="16"/>
      <c r="D8" s="2"/>
      <c r="E8" s="13"/>
      <c r="F8" s="4"/>
      <c r="G8" s="4"/>
      <c r="H8" s="4"/>
      <c r="I8" s="4"/>
      <c r="O8" s="165"/>
      <c r="P8" s="156"/>
      <c r="Q8" s="156"/>
      <c r="R8" s="156"/>
      <c r="S8" s="156"/>
    </row>
    <row r="9" spans="2:19" s="1" customFormat="1" ht="15" hidden="1" customHeight="1">
      <c r="B9" s="15"/>
      <c r="C9" s="16"/>
      <c r="D9" s="2"/>
      <c r="E9" s="13"/>
      <c r="F9" s="4"/>
      <c r="G9" s="4"/>
      <c r="H9" s="4"/>
      <c r="I9" s="4"/>
      <c r="L9" s="4"/>
      <c r="O9" s="165"/>
      <c r="P9" s="156"/>
      <c r="Q9" s="156"/>
      <c r="R9" s="156"/>
      <c r="S9" s="156"/>
    </row>
    <row r="10" spans="2:19" s="1" customFormat="1" ht="15" hidden="1" customHeight="1">
      <c r="B10" s="15"/>
      <c r="C10" s="16"/>
      <c r="D10" s="2"/>
      <c r="E10" s="13"/>
      <c r="F10" s="4"/>
      <c r="G10" s="4"/>
      <c r="H10" s="4"/>
      <c r="I10" s="4"/>
      <c r="L10" s="3"/>
      <c r="O10" s="165"/>
      <c r="P10" s="156"/>
      <c r="Q10" s="156"/>
      <c r="R10" s="156"/>
      <c r="S10" s="156"/>
    </row>
    <row r="11" spans="2:19" s="1" customFormat="1" ht="15" hidden="1" customHeight="1">
      <c r="B11" s="15"/>
      <c r="C11" s="16"/>
      <c r="D11" s="2"/>
      <c r="E11" s="13"/>
      <c r="F11" s="4"/>
      <c r="G11" s="4"/>
      <c r="H11" s="4"/>
      <c r="I11" s="4"/>
      <c r="L11" s="6"/>
      <c r="O11" s="165"/>
      <c r="P11" s="156"/>
      <c r="Q11" s="156"/>
      <c r="R11" s="156"/>
      <c r="S11" s="156"/>
    </row>
    <row r="12" spans="2:19" s="1" customFormat="1" ht="15" hidden="1" customHeight="1">
      <c r="B12" s="15"/>
      <c r="C12" s="16"/>
      <c r="D12" s="2"/>
      <c r="E12" s="13"/>
      <c r="F12" s="4"/>
      <c r="G12" s="4"/>
      <c r="H12" s="4"/>
      <c r="I12" s="4"/>
      <c r="L12" s="6"/>
      <c r="O12" s="165"/>
      <c r="P12" s="156"/>
      <c r="Q12" s="156"/>
      <c r="R12" s="156"/>
      <c r="S12" s="156"/>
    </row>
    <row r="13" spans="2:19" s="1" customFormat="1" ht="15" hidden="1" customHeight="1">
      <c r="B13" s="15"/>
      <c r="C13" s="16"/>
      <c r="D13" s="2"/>
      <c r="E13" s="13"/>
      <c r="F13" s="4"/>
      <c r="G13" s="4"/>
      <c r="H13" s="4"/>
      <c r="I13" s="4"/>
      <c r="L13" s="6"/>
      <c r="O13" s="165"/>
      <c r="P13" s="156"/>
      <c r="Q13" s="156"/>
      <c r="R13" s="156"/>
      <c r="S13" s="156"/>
    </row>
    <row r="14" spans="2:19" s="1" customFormat="1" ht="15" customHeight="1">
      <c r="B14" s="15"/>
      <c r="C14" s="16"/>
      <c r="D14" s="2"/>
      <c r="E14" s="13"/>
      <c r="F14" s="4"/>
      <c r="G14" s="4"/>
      <c r="H14" s="4"/>
      <c r="I14" s="4"/>
      <c r="O14" s="165"/>
      <c r="P14" s="156"/>
      <c r="Q14" s="156"/>
      <c r="R14" s="156"/>
      <c r="S14" s="156"/>
    </row>
    <row r="15" spans="2:19" s="1" customFormat="1" ht="15" customHeight="1">
      <c r="B15" s="15"/>
      <c r="C15" s="16"/>
      <c r="D15" s="2"/>
      <c r="E15" s="13"/>
      <c r="F15" s="4"/>
      <c r="G15" s="4"/>
      <c r="H15" s="4"/>
      <c r="I15" s="4"/>
      <c r="O15" s="165"/>
      <c r="P15" s="156"/>
      <c r="Q15" s="156"/>
      <c r="R15" s="156"/>
      <c r="S15" s="156"/>
    </row>
    <row r="16" spans="2:19" s="1" customFormat="1" ht="15" customHeight="1">
      <c r="B16" s="15"/>
      <c r="C16" s="16"/>
      <c r="D16" s="2"/>
      <c r="E16" s="13"/>
      <c r="F16" s="4"/>
      <c r="G16" s="4"/>
      <c r="H16" s="4"/>
      <c r="I16" s="4"/>
      <c r="O16" s="165"/>
      <c r="P16" s="156"/>
      <c r="Q16" s="156"/>
      <c r="R16" s="156"/>
      <c r="S16" s="156"/>
    </row>
    <row r="17" spans="2:19" s="1" customFormat="1" ht="15" customHeight="1">
      <c r="B17" s="15"/>
      <c r="C17" s="16"/>
      <c r="D17" s="2"/>
      <c r="E17" s="13"/>
      <c r="F17" s="4"/>
      <c r="G17" s="4"/>
      <c r="H17" s="4"/>
      <c r="I17" s="4"/>
      <c r="O17" s="165"/>
      <c r="P17" s="156"/>
      <c r="Q17" s="156"/>
      <c r="R17" s="156"/>
      <c r="S17" s="156"/>
    </row>
    <row r="18" spans="2:19" s="1" customFormat="1" ht="15" customHeight="1">
      <c r="B18" s="15"/>
      <c r="C18" s="16"/>
      <c r="D18" s="2"/>
      <c r="E18" s="13"/>
      <c r="F18" s="4"/>
      <c r="G18" s="4"/>
      <c r="H18" s="4"/>
      <c r="I18" s="4"/>
      <c r="O18" s="165"/>
      <c r="P18" s="156"/>
      <c r="Q18" s="156"/>
      <c r="R18" s="156"/>
      <c r="S18" s="156"/>
    </row>
    <row r="19" spans="2:19" s="1" customFormat="1" ht="15" customHeight="1">
      <c r="B19" s="15"/>
      <c r="C19" s="16"/>
      <c r="D19" s="2"/>
      <c r="E19" s="13"/>
      <c r="F19" s="4"/>
      <c r="G19" s="4"/>
      <c r="H19" s="4"/>
      <c r="I19" s="4"/>
      <c r="O19" s="165"/>
      <c r="P19" s="156"/>
      <c r="Q19" s="156"/>
      <c r="R19" s="156"/>
      <c r="S19" s="156"/>
    </row>
    <row r="20" spans="2:19" s="1" customFormat="1" ht="15" customHeight="1">
      <c r="B20" s="15"/>
      <c r="C20" s="16"/>
      <c r="D20" s="2"/>
      <c r="E20" s="13"/>
      <c r="F20" s="4"/>
      <c r="G20" s="4"/>
      <c r="H20" s="4"/>
      <c r="I20" s="4"/>
      <c r="O20" s="165"/>
      <c r="P20" s="156"/>
      <c r="Q20" s="156"/>
      <c r="R20" s="156"/>
      <c r="S20" s="156"/>
    </row>
    <row r="21" spans="2:19" s="1" customFormat="1" ht="15" customHeight="1">
      <c r="B21" s="15"/>
      <c r="C21" s="16"/>
      <c r="D21" s="2"/>
      <c r="E21" s="13"/>
      <c r="F21" s="4"/>
      <c r="G21" s="4"/>
      <c r="H21" s="4"/>
      <c r="I21" s="4"/>
      <c r="O21" s="165"/>
      <c r="P21" s="156"/>
      <c r="Q21" s="156"/>
      <c r="R21" s="156"/>
      <c r="S21" s="156"/>
    </row>
    <row r="22" spans="2:19" s="1" customFormat="1" ht="15" customHeight="1">
      <c r="B22" s="15"/>
      <c r="C22" s="16"/>
      <c r="D22" s="2"/>
      <c r="E22" s="13"/>
      <c r="F22" s="4"/>
      <c r="G22" s="4"/>
      <c r="H22" s="4"/>
      <c r="I22" s="4"/>
      <c r="O22" s="165"/>
      <c r="P22" s="156"/>
      <c r="Q22" s="156"/>
      <c r="R22" s="156"/>
      <c r="S22" s="156"/>
    </row>
    <row r="23" spans="2:19" s="1" customFormat="1" ht="15" customHeight="1">
      <c r="B23" s="15"/>
      <c r="C23" s="16"/>
      <c r="D23" s="2"/>
      <c r="E23" s="13"/>
      <c r="F23" s="4"/>
      <c r="G23" s="4"/>
      <c r="H23" s="4"/>
      <c r="I23" s="4"/>
      <c r="O23" s="165"/>
      <c r="P23" s="156"/>
      <c r="Q23" s="156"/>
      <c r="R23" s="156"/>
      <c r="S23" s="156"/>
    </row>
    <row r="24" spans="2:19" s="1" customFormat="1" ht="15" customHeight="1">
      <c r="B24" s="15"/>
      <c r="C24" s="16"/>
      <c r="D24" s="2"/>
      <c r="E24" s="13"/>
      <c r="F24" s="4"/>
      <c r="G24" s="4"/>
      <c r="H24" s="4"/>
      <c r="I24" s="4"/>
      <c r="O24" s="165"/>
      <c r="P24" s="156"/>
      <c r="Q24" s="156"/>
      <c r="R24" s="156"/>
      <c r="S24" s="156"/>
    </row>
    <row r="25" spans="2:19" s="1" customFormat="1" ht="15" customHeight="1">
      <c r="B25" s="15"/>
      <c r="C25" s="16"/>
      <c r="D25" s="2"/>
      <c r="E25" s="13"/>
      <c r="F25" s="4"/>
      <c r="G25" s="4"/>
      <c r="H25" s="4"/>
      <c r="I25" s="4"/>
      <c r="O25" s="165"/>
      <c r="P25" s="156"/>
      <c r="Q25" s="156"/>
      <c r="R25" s="156"/>
      <c r="S25" s="156"/>
    </row>
    <row r="26" spans="2:19" s="1" customFormat="1" ht="15" customHeight="1">
      <c r="B26" s="15"/>
      <c r="C26" s="16"/>
      <c r="D26" s="2"/>
      <c r="E26" s="13"/>
      <c r="F26" s="4"/>
      <c r="G26" s="4"/>
      <c r="H26" s="4"/>
      <c r="I26" s="4"/>
      <c r="O26" s="165"/>
      <c r="P26" s="156"/>
      <c r="Q26" s="156"/>
      <c r="R26" s="156"/>
      <c r="S26" s="156"/>
    </row>
    <row r="27" spans="2:19" s="1" customFormat="1" ht="15" customHeight="1">
      <c r="B27" s="20"/>
      <c r="C27" s="20"/>
      <c r="D27" s="45"/>
      <c r="E27" s="34"/>
      <c r="F27" s="10"/>
      <c r="G27" s="10"/>
      <c r="H27" s="10"/>
      <c r="I27" s="10"/>
      <c r="O27" s="165"/>
      <c r="P27" s="156"/>
      <c r="Q27" s="156"/>
      <c r="R27" s="156"/>
      <c r="S27" s="156"/>
    </row>
    <row r="28" spans="2:19" s="4" customFormat="1" ht="129.94999999999999" customHeight="1">
      <c r="B28" s="20"/>
      <c r="C28" s="20"/>
      <c r="D28" s="45"/>
      <c r="E28" s="21"/>
      <c r="F28" s="22" t="s">
        <v>35</v>
      </c>
      <c r="G28" s="23" t="s">
        <v>36</v>
      </c>
      <c r="H28" s="23" t="s">
        <v>232</v>
      </c>
      <c r="I28" s="24" t="s">
        <v>37</v>
      </c>
      <c r="J28" s="17"/>
      <c r="K28" s="17"/>
      <c r="L28" s="1"/>
      <c r="O28" s="166"/>
      <c r="P28" s="157"/>
      <c r="Q28" s="157"/>
      <c r="R28" s="157"/>
      <c r="S28" s="157"/>
    </row>
    <row r="29" spans="2:19" s="3" customFormat="1" ht="20.100000000000001" customHeight="1">
      <c r="B29" s="20"/>
      <c r="C29" s="20"/>
      <c r="D29" s="45"/>
      <c r="E29" s="11" t="s">
        <v>0</v>
      </c>
      <c r="F29" s="25"/>
      <c r="G29" s="26"/>
      <c r="H29" s="26"/>
      <c r="I29" s="27"/>
      <c r="L29" s="1"/>
      <c r="O29" s="167"/>
      <c r="P29" s="157"/>
      <c r="Q29" s="157"/>
      <c r="R29" s="157"/>
      <c r="S29" s="157"/>
    </row>
    <row r="30" spans="2:19" s="1" customFormat="1" ht="22.5" customHeight="1">
      <c r="B30" s="279" t="s">
        <v>2</v>
      </c>
      <c r="C30" s="280"/>
      <c r="D30" s="280"/>
      <c r="E30" s="38">
        <v>548</v>
      </c>
      <c r="F30" s="35">
        <v>76.642335766423358</v>
      </c>
      <c r="G30" s="32">
        <v>29.37956204379562</v>
      </c>
      <c r="H30" s="32">
        <v>10.036496350364963</v>
      </c>
      <c r="I30" s="33">
        <v>15.328467153284672</v>
      </c>
      <c r="J30" s="16"/>
      <c r="K30" s="16"/>
      <c r="O30" s="165"/>
      <c r="P30" s="156"/>
      <c r="Q30" s="156"/>
      <c r="R30" s="156"/>
      <c r="S30" s="156"/>
    </row>
    <row r="31" spans="2:19" s="1" customFormat="1" ht="22.5" customHeight="1">
      <c r="B31" s="281" t="s">
        <v>3</v>
      </c>
      <c r="C31" s="42" t="s">
        <v>4</v>
      </c>
      <c r="D31" s="43"/>
      <c r="E31" s="39">
        <v>428</v>
      </c>
      <c r="F31" s="36">
        <v>76.401869158878498</v>
      </c>
      <c r="G31" s="28">
        <v>28.971962616822427</v>
      </c>
      <c r="H31" s="28">
        <v>7.9439252336448591</v>
      </c>
      <c r="I31" s="29">
        <v>14.953271028037381</v>
      </c>
      <c r="J31" s="16"/>
      <c r="K31" s="16"/>
      <c r="O31" s="165"/>
      <c r="P31" s="156"/>
      <c r="Q31" s="156"/>
      <c r="R31" s="156"/>
      <c r="S31" s="156"/>
    </row>
    <row r="32" spans="2:19" s="1" customFormat="1" ht="22.5" customHeight="1">
      <c r="B32" s="282"/>
      <c r="C32" s="41" t="s">
        <v>5</v>
      </c>
      <c r="D32" s="44"/>
      <c r="E32" s="40">
        <v>120</v>
      </c>
      <c r="F32" s="37">
        <v>77.5</v>
      </c>
      <c r="G32" s="30">
        <v>30.833333333333336</v>
      </c>
      <c r="H32" s="46">
        <v>17.5</v>
      </c>
      <c r="I32" s="31">
        <v>16.666666666666664</v>
      </c>
      <c r="J32" s="16"/>
      <c r="K32" s="16"/>
      <c r="O32" s="165"/>
      <c r="P32" s="156"/>
      <c r="Q32" s="156"/>
      <c r="R32" s="156"/>
      <c r="S32" s="156"/>
    </row>
    <row r="35" spans="3:19">
      <c r="D35" s="76" t="str">
        <f>F28</f>
        <v>職場内で仕事を通じて学んだ教育・訓練（OJT)</v>
      </c>
      <c r="E35" s="76" t="str">
        <f t="shared" ref="E35:H35" si="0">G28</f>
        <v>会社が実施する職場外での教育・訓練（OFFJT）</v>
      </c>
      <c r="F35" s="76" t="str">
        <f t="shared" si="0"/>
        <v>自己啓発</v>
      </c>
      <c r="G35" s="76" t="str">
        <f t="shared" si="0"/>
        <v>役に立ったものはない</v>
      </c>
      <c r="H35" s="76">
        <f t="shared" si="0"/>
        <v>0</v>
      </c>
      <c r="I35" s="75" t="s">
        <v>227</v>
      </c>
    </row>
    <row r="36" spans="3:19">
      <c r="C36" t="str">
        <f>C31 &amp; "管理職" &amp; "(n=" &amp; E31 &amp; ")"</f>
        <v>男性管理職(n=428)</v>
      </c>
      <c r="D36" s="76">
        <f>F31</f>
        <v>76.401869158878498</v>
      </c>
      <c r="E36" s="76">
        <f t="shared" ref="E36:H36" si="1">G31</f>
        <v>28.971962616822427</v>
      </c>
      <c r="F36" s="76">
        <f t="shared" si="1"/>
        <v>7.9439252336448591</v>
      </c>
      <c r="G36" s="76">
        <f t="shared" si="1"/>
        <v>14.953271028037381</v>
      </c>
      <c r="H36" s="76">
        <f t="shared" si="1"/>
        <v>0</v>
      </c>
      <c r="I36" s="76">
        <f>SUM(D36:H36)</f>
        <v>128.27102803738316</v>
      </c>
    </row>
    <row r="37" spans="3:19">
      <c r="C37" t="str">
        <f>C32  &amp; "管理職"&amp; "(n=" &amp; E32 &amp; ")"</f>
        <v>女性管理職(n=120)</v>
      </c>
      <c r="D37" s="76">
        <f>F32</f>
        <v>77.5</v>
      </c>
      <c r="E37" s="76">
        <f t="shared" ref="E37:H37" si="2">G32</f>
        <v>30.833333333333336</v>
      </c>
      <c r="F37" s="76">
        <f t="shared" si="2"/>
        <v>17.5</v>
      </c>
      <c r="G37" s="76">
        <f t="shared" si="2"/>
        <v>16.666666666666664</v>
      </c>
      <c r="H37" s="76">
        <f t="shared" si="2"/>
        <v>0</v>
      </c>
      <c r="I37" s="76">
        <f>SUM(D37:H37)</f>
        <v>142.5</v>
      </c>
    </row>
    <row r="45" spans="3:19" ht="54">
      <c r="M45" s="298"/>
      <c r="N45" s="299"/>
      <c r="O45" s="300"/>
      <c r="P45" s="159" t="s">
        <v>35</v>
      </c>
      <c r="Q45" s="161" t="s">
        <v>36</v>
      </c>
      <c r="R45" s="161" t="s">
        <v>232</v>
      </c>
      <c r="S45" s="160" t="s">
        <v>37</v>
      </c>
    </row>
    <row r="46" spans="3:19" ht="24" customHeight="1">
      <c r="M46" s="296" t="s">
        <v>272</v>
      </c>
      <c r="N46" s="297"/>
      <c r="O46" s="169">
        <v>428</v>
      </c>
      <c r="P46" s="162">
        <v>76.401869158878498</v>
      </c>
      <c r="Q46" s="163">
        <v>28.971962616822427</v>
      </c>
      <c r="R46" s="163">
        <v>7.9439252336448591</v>
      </c>
      <c r="S46" s="164">
        <v>14.953271028037381</v>
      </c>
    </row>
    <row r="47" spans="3:19" ht="24" customHeight="1">
      <c r="M47" s="296" t="s">
        <v>273</v>
      </c>
      <c r="N47" s="297"/>
      <c r="O47" s="169">
        <v>120</v>
      </c>
      <c r="P47" s="162">
        <v>77.5</v>
      </c>
      <c r="Q47" s="163">
        <v>30.833333333333336</v>
      </c>
      <c r="R47" s="163">
        <v>17.5</v>
      </c>
      <c r="S47" s="164">
        <v>16.666666666666664</v>
      </c>
    </row>
  </sheetData>
  <mergeCells count="5">
    <mergeCell ref="M46:N46"/>
    <mergeCell ref="M47:N47"/>
    <mergeCell ref="B30:D30"/>
    <mergeCell ref="B31:B32"/>
    <mergeCell ref="M45:O45"/>
  </mergeCells>
  <phoneticPr fontId="7"/>
  <conditionalFormatting sqref="C31:C32 F28:I28">
    <cfRule type="cellIs" dxfId="133" priority="4" stopIfTrue="1" operator="equal">
      <formula>"."</formula>
    </cfRule>
  </conditionalFormatting>
  <conditionalFormatting sqref="J28">
    <cfRule type="cellIs" dxfId="132" priority="3" stopIfTrue="1" operator="equal">
      <formula>"."</formula>
    </cfRule>
  </conditionalFormatting>
  <conditionalFormatting sqref="K28">
    <cfRule type="cellIs" dxfId="131" priority="2" stopIfTrue="1" operator="equal">
      <formula>"."</formula>
    </cfRule>
  </conditionalFormatting>
  <conditionalFormatting sqref="M46:M47 P45:S45">
    <cfRule type="cellIs" dxfId="130"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AF39"/>
  <sheetViews>
    <sheetView showGridLines="0" topLeftCell="A32" zoomScale="80" workbookViewId="0">
      <selection activeCell="C32" sqref="C32"/>
    </sheetView>
  </sheetViews>
  <sheetFormatPr defaultColWidth="5.25" defaultRowHeight="13.5"/>
  <cols>
    <col min="1" max="2" width="7" customWidth="1"/>
    <col min="3" max="3" width="25.625" customWidth="1"/>
    <col min="4" max="4" width="4.625" customWidth="1"/>
    <col min="5" max="5" width="5.375" customWidth="1"/>
    <col min="6" max="16" width="6.75" customWidth="1"/>
    <col min="17" max="18" width="5.25" customWidth="1"/>
    <col min="19" max="19" width="3.375" customWidth="1"/>
    <col min="20" max="20" width="7" customWidth="1"/>
    <col min="21" max="21" width="10.5" customWidth="1"/>
    <col min="22" max="32" width="8.125" customWidth="1"/>
  </cols>
  <sheetData>
    <row r="1" spans="2:20" s="1" customFormat="1" ht="21.75" customHeight="1">
      <c r="B1" s="15"/>
      <c r="C1" s="16"/>
      <c r="D1" s="2"/>
      <c r="E1" s="13"/>
      <c r="F1" s="4"/>
      <c r="G1" s="4"/>
      <c r="H1" s="4"/>
      <c r="I1" s="4"/>
      <c r="J1" s="4"/>
      <c r="K1" s="4"/>
      <c r="L1" s="4"/>
      <c r="M1" s="4"/>
      <c r="N1" s="4"/>
      <c r="O1" s="4"/>
      <c r="P1" s="4"/>
    </row>
    <row r="2" spans="2:20" s="1" customFormat="1" ht="15" customHeight="1">
      <c r="B2" s="15"/>
      <c r="C2" s="16"/>
      <c r="D2" s="2"/>
      <c r="E2" s="13"/>
      <c r="F2" s="4"/>
      <c r="G2" s="4"/>
      <c r="H2" s="4"/>
      <c r="I2" s="4"/>
      <c r="J2" s="4"/>
      <c r="K2" s="4"/>
      <c r="L2" s="4"/>
      <c r="M2" s="4"/>
      <c r="N2" s="4"/>
      <c r="O2" s="4"/>
      <c r="P2" s="4"/>
    </row>
    <row r="3" spans="2:20" s="1" customFormat="1" ht="15" customHeight="1">
      <c r="B3" s="15"/>
      <c r="C3" s="16"/>
      <c r="D3" s="2"/>
      <c r="E3" s="13"/>
      <c r="F3" s="4"/>
      <c r="G3" s="4"/>
      <c r="H3" s="4"/>
      <c r="I3" s="4"/>
      <c r="J3" s="4"/>
      <c r="K3" s="4"/>
      <c r="L3" s="4"/>
      <c r="M3" s="4"/>
      <c r="N3" s="4"/>
      <c r="O3" s="4"/>
      <c r="P3" s="4"/>
    </row>
    <row r="4" spans="2:20" s="1" customFormat="1" ht="15" customHeight="1">
      <c r="B4" s="15"/>
      <c r="C4" s="16"/>
      <c r="D4" s="2"/>
      <c r="E4" s="13"/>
      <c r="F4" s="4"/>
      <c r="G4" s="4"/>
      <c r="H4" s="4"/>
      <c r="I4" s="4"/>
      <c r="J4" s="4"/>
      <c r="K4" s="4"/>
      <c r="L4" s="4"/>
      <c r="M4" s="4"/>
      <c r="N4" s="4"/>
      <c r="O4" s="4"/>
      <c r="P4" s="4"/>
    </row>
    <row r="5" spans="2:20" s="1" customFormat="1" ht="15" customHeight="1">
      <c r="B5" s="15"/>
      <c r="C5" s="16"/>
      <c r="D5" s="2"/>
      <c r="E5" s="13"/>
      <c r="F5" s="4"/>
      <c r="G5" s="4"/>
      <c r="H5" s="4"/>
      <c r="I5" s="4"/>
      <c r="J5" s="4"/>
      <c r="K5" s="4"/>
      <c r="L5" s="4"/>
      <c r="M5" s="4"/>
      <c r="N5" s="4"/>
      <c r="O5" s="4"/>
      <c r="P5" s="4"/>
    </row>
    <row r="6" spans="2:20" s="1" customFormat="1" ht="15" customHeight="1">
      <c r="B6" s="15"/>
      <c r="C6" s="16"/>
      <c r="D6" s="2"/>
      <c r="E6" s="13"/>
      <c r="F6" s="4"/>
      <c r="G6" s="4"/>
      <c r="H6" s="4"/>
      <c r="I6" s="4"/>
      <c r="J6" s="4"/>
      <c r="K6" s="4"/>
      <c r="L6" s="4"/>
      <c r="M6" s="4"/>
      <c r="N6" s="4"/>
      <c r="O6" s="4"/>
      <c r="P6" s="4"/>
    </row>
    <row r="7" spans="2:20" s="1" customFormat="1" ht="15" customHeight="1">
      <c r="B7" s="15"/>
      <c r="C7" s="16"/>
      <c r="D7" s="2"/>
      <c r="E7" s="13"/>
      <c r="F7" s="4"/>
      <c r="G7" s="4"/>
      <c r="H7" s="4"/>
      <c r="I7" s="4"/>
      <c r="J7" s="4"/>
      <c r="K7" s="4"/>
      <c r="L7" s="4"/>
      <c r="M7" s="4"/>
      <c r="N7" s="4"/>
      <c r="O7" s="4"/>
      <c r="P7" s="4"/>
    </row>
    <row r="8" spans="2:20" s="1" customFormat="1" ht="15" customHeight="1">
      <c r="B8" s="15"/>
      <c r="C8" s="16"/>
      <c r="D8" s="2"/>
      <c r="E8" s="13"/>
      <c r="F8" s="4"/>
      <c r="G8" s="4"/>
      <c r="H8" s="4"/>
      <c r="I8" s="4"/>
      <c r="J8" s="4"/>
      <c r="K8" s="4"/>
      <c r="L8" s="4"/>
      <c r="M8" s="4"/>
      <c r="N8" s="4"/>
      <c r="O8" s="4"/>
      <c r="P8" s="4"/>
    </row>
    <row r="9" spans="2:20" s="1" customFormat="1" ht="15" hidden="1" customHeight="1">
      <c r="B9" s="15"/>
      <c r="C9" s="16"/>
      <c r="D9" s="2"/>
      <c r="E9" s="13"/>
      <c r="F9" s="4"/>
      <c r="G9" s="4"/>
      <c r="H9" s="4"/>
      <c r="I9" s="4"/>
      <c r="J9" s="4"/>
      <c r="K9" s="4"/>
      <c r="L9" s="4"/>
      <c r="M9" s="4"/>
      <c r="N9" s="4"/>
      <c r="O9" s="4"/>
      <c r="P9" s="4"/>
      <c r="S9" s="4"/>
      <c r="T9" s="4"/>
    </row>
    <row r="10" spans="2:20" s="1" customFormat="1" ht="15" hidden="1" customHeight="1">
      <c r="B10" s="15"/>
      <c r="C10" s="16"/>
      <c r="D10" s="2"/>
      <c r="E10" s="13"/>
      <c r="F10" s="4"/>
      <c r="G10" s="4"/>
      <c r="H10" s="4"/>
      <c r="I10" s="4"/>
      <c r="J10" s="4"/>
      <c r="K10" s="4"/>
      <c r="L10" s="4"/>
      <c r="M10" s="4"/>
      <c r="N10" s="4"/>
      <c r="O10" s="4"/>
      <c r="P10" s="4"/>
      <c r="S10" s="3"/>
      <c r="T10" s="3"/>
    </row>
    <row r="11" spans="2:20" s="1" customFormat="1" ht="15" hidden="1" customHeight="1">
      <c r="B11" s="15"/>
      <c r="C11" s="16"/>
      <c r="D11" s="2"/>
      <c r="E11" s="13"/>
      <c r="F11" s="4"/>
      <c r="G11" s="4"/>
      <c r="H11" s="4"/>
      <c r="I11" s="4"/>
      <c r="J11" s="4"/>
      <c r="K11" s="4"/>
      <c r="L11" s="4"/>
      <c r="M11" s="4"/>
      <c r="N11" s="4"/>
      <c r="O11" s="4"/>
      <c r="P11" s="4"/>
      <c r="S11" s="6"/>
    </row>
    <row r="12" spans="2:20" s="1" customFormat="1" ht="15" hidden="1" customHeight="1">
      <c r="B12" s="15"/>
      <c r="C12" s="16"/>
      <c r="D12" s="2"/>
      <c r="E12" s="13"/>
      <c r="F12" s="4"/>
      <c r="G12" s="4"/>
      <c r="H12" s="4"/>
      <c r="I12" s="4"/>
      <c r="J12" s="4"/>
      <c r="K12" s="4"/>
      <c r="L12" s="4"/>
      <c r="M12" s="4"/>
      <c r="N12" s="4"/>
      <c r="O12" s="4"/>
      <c r="P12" s="4"/>
      <c r="S12" s="6"/>
    </row>
    <row r="13" spans="2:20" s="1" customFormat="1" ht="15" hidden="1" customHeight="1">
      <c r="B13" s="15"/>
      <c r="C13" s="16"/>
      <c r="D13" s="2"/>
      <c r="E13" s="13"/>
      <c r="F13" s="4"/>
      <c r="G13" s="4"/>
      <c r="H13" s="4"/>
      <c r="I13" s="4"/>
      <c r="J13" s="4"/>
      <c r="K13" s="4"/>
      <c r="L13" s="4"/>
      <c r="M13" s="4"/>
      <c r="N13" s="4"/>
      <c r="O13" s="4"/>
      <c r="P13" s="4"/>
      <c r="S13" s="6"/>
    </row>
    <row r="14" spans="2:20" s="1" customFormat="1" ht="15" customHeight="1">
      <c r="B14" s="15"/>
      <c r="C14" s="16"/>
      <c r="D14" s="2"/>
      <c r="E14" s="13"/>
      <c r="F14" s="4"/>
      <c r="G14" s="4"/>
      <c r="H14" s="4"/>
      <c r="I14" s="4"/>
      <c r="J14" s="4"/>
      <c r="K14" s="4"/>
      <c r="L14" s="4"/>
      <c r="M14" s="4"/>
      <c r="N14" s="4"/>
      <c r="O14" s="4"/>
      <c r="P14" s="4"/>
    </row>
    <row r="15" spans="2:20" s="1" customFormat="1" ht="15" customHeight="1">
      <c r="B15" s="15"/>
      <c r="C15" s="16"/>
      <c r="D15" s="2"/>
      <c r="E15" s="13"/>
      <c r="F15" s="4"/>
      <c r="G15" s="4"/>
      <c r="H15" s="4"/>
      <c r="I15" s="4"/>
      <c r="J15" s="4"/>
      <c r="K15" s="4"/>
      <c r="L15" s="4"/>
      <c r="M15" s="4"/>
      <c r="N15" s="4"/>
      <c r="O15" s="4"/>
      <c r="P15" s="4"/>
    </row>
    <row r="16" spans="2:20" s="1" customFormat="1" ht="15" customHeight="1">
      <c r="B16" s="15"/>
      <c r="C16" s="16"/>
      <c r="D16" s="2"/>
      <c r="E16" s="13"/>
      <c r="F16" s="4"/>
      <c r="G16" s="4"/>
      <c r="H16" s="4"/>
      <c r="I16" s="4"/>
      <c r="J16" s="4"/>
      <c r="K16" s="4"/>
      <c r="L16" s="4"/>
      <c r="M16" s="4"/>
      <c r="N16" s="4"/>
      <c r="O16" s="4"/>
      <c r="P16" s="4"/>
    </row>
    <row r="17" spans="2:20" s="1" customFormat="1" ht="15" customHeight="1">
      <c r="B17" s="15"/>
      <c r="C17" s="16"/>
      <c r="D17" s="2"/>
      <c r="E17" s="13"/>
      <c r="F17" s="4"/>
      <c r="G17" s="4"/>
      <c r="H17" s="4"/>
      <c r="I17" s="4"/>
      <c r="J17" s="4"/>
      <c r="K17" s="4"/>
      <c r="L17" s="4"/>
      <c r="M17" s="4"/>
      <c r="N17" s="4"/>
      <c r="O17" s="4"/>
      <c r="P17" s="4"/>
    </row>
    <row r="18" spans="2:20" s="1" customFormat="1" ht="15" customHeight="1">
      <c r="B18" s="15"/>
      <c r="C18" s="16"/>
      <c r="D18" s="2"/>
      <c r="E18" s="13"/>
      <c r="F18" s="4"/>
      <c r="G18" s="4"/>
      <c r="H18" s="4"/>
      <c r="I18" s="4"/>
      <c r="J18" s="4"/>
      <c r="K18" s="4"/>
      <c r="L18" s="4"/>
      <c r="M18" s="4"/>
      <c r="N18" s="4"/>
      <c r="O18" s="4"/>
      <c r="P18" s="4"/>
    </row>
    <row r="19" spans="2:20" s="1" customFormat="1" ht="15" customHeight="1">
      <c r="B19" s="15"/>
      <c r="C19" s="16"/>
      <c r="D19" s="2"/>
      <c r="E19" s="13"/>
      <c r="F19" s="4"/>
      <c r="G19" s="4"/>
      <c r="H19" s="4"/>
      <c r="I19" s="4"/>
      <c r="J19" s="4"/>
      <c r="K19" s="4"/>
      <c r="L19" s="4"/>
      <c r="M19" s="4"/>
      <c r="N19" s="4"/>
      <c r="O19" s="4"/>
      <c r="P19" s="4"/>
    </row>
    <row r="20" spans="2:20" s="1" customFormat="1" ht="15" customHeight="1">
      <c r="B20" s="15"/>
      <c r="C20" s="16"/>
      <c r="D20" s="2"/>
      <c r="E20" s="13"/>
      <c r="F20" s="4"/>
      <c r="G20" s="4"/>
      <c r="H20" s="4"/>
      <c r="I20" s="4"/>
      <c r="J20" s="4"/>
      <c r="K20" s="4"/>
      <c r="L20" s="4"/>
      <c r="M20" s="4"/>
      <c r="N20" s="4"/>
      <c r="O20" s="4"/>
      <c r="P20" s="4"/>
    </row>
    <row r="21" spans="2:20" s="1" customFormat="1" ht="15" customHeight="1">
      <c r="B21" s="15"/>
      <c r="C21" s="16"/>
      <c r="D21" s="2"/>
      <c r="E21" s="13"/>
      <c r="F21" s="4"/>
      <c r="G21" s="4"/>
      <c r="H21" s="4"/>
      <c r="I21" s="4"/>
      <c r="J21" s="4"/>
      <c r="K21" s="4"/>
      <c r="L21" s="4"/>
      <c r="M21" s="4"/>
      <c r="N21" s="4"/>
      <c r="O21" s="4"/>
      <c r="P21" s="4"/>
    </row>
    <row r="22" spans="2:20" s="1" customFormat="1" ht="15" customHeight="1">
      <c r="B22" s="15"/>
      <c r="C22" s="16"/>
      <c r="D22" s="2"/>
      <c r="E22" s="13"/>
      <c r="F22" s="4"/>
      <c r="G22" s="4"/>
      <c r="H22" s="4"/>
      <c r="I22" s="4"/>
      <c r="J22" s="4"/>
      <c r="K22" s="4"/>
      <c r="L22" s="4"/>
      <c r="M22" s="4"/>
      <c r="N22" s="4"/>
      <c r="O22" s="4"/>
      <c r="P22" s="4"/>
    </row>
    <row r="23" spans="2:20" s="1" customFormat="1" ht="15" customHeight="1">
      <c r="B23" s="15"/>
      <c r="C23" s="16"/>
      <c r="D23" s="2"/>
      <c r="E23" s="13"/>
      <c r="F23" s="4"/>
      <c r="G23" s="4"/>
      <c r="H23" s="4"/>
      <c r="I23" s="4"/>
      <c r="J23" s="4"/>
      <c r="K23" s="4"/>
      <c r="L23" s="4"/>
      <c r="M23" s="4"/>
      <c r="N23" s="4"/>
      <c r="O23" s="4"/>
      <c r="P23" s="4"/>
    </row>
    <row r="24" spans="2:20" s="1" customFormat="1" ht="15" customHeight="1">
      <c r="B24" s="15"/>
      <c r="C24" s="16"/>
      <c r="D24" s="2"/>
      <c r="E24" s="13"/>
      <c r="F24" s="4"/>
      <c r="G24" s="4"/>
      <c r="H24" s="4"/>
      <c r="I24" s="4"/>
      <c r="J24" s="4"/>
      <c r="K24" s="4"/>
      <c r="L24" s="4"/>
      <c r="M24" s="4"/>
      <c r="N24" s="4"/>
      <c r="O24" s="4"/>
      <c r="P24" s="4"/>
    </row>
    <row r="25" spans="2:20" s="1" customFormat="1" ht="15" customHeight="1">
      <c r="B25" s="15"/>
      <c r="C25" s="16"/>
      <c r="D25" s="2"/>
      <c r="E25" s="13"/>
      <c r="F25" s="4"/>
      <c r="G25" s="4"/>
      <c r="H25" s="4"/>
      <c r="I25" s="4"/>
      <c r="J25" s="4"/>
      <c r="K25" s="4"/>
      <c r="L25" s="4"/>
      <c r="M25" s="4"/>
      <c r="N25" s="4"/>
      <c r="O25" s="4"/>
      <c r="P25" s="4"/>
    </row>
    <row r="26" spans="2:20" s="1" customFormat="1" ht="15" customHeight="1">
      <c r="B26" s="15"/>
      <c r="C26" s="16"/>
      <c r="D26" s="2"/>
      <c r="E26" s="13"/>
      <c r="F26" s="4"/>
      <c r="G26" s="4"/>
      <c r="H26" s="4"/>
      <c r="I26" s="4"/>
      <c r="J26" s="4"/>
      <c r="K26" s="4"/>
      <c r="L26" s="4"/>
      <c r="M26" s="4"/>
      <c r="N26" s="4"/>
      <c r="O26" s="4"/>
      <c r="P26" s="4"/>
    </row>
    <row r="27" spans="2:20" s="1" customFormat="1" ht="15" customHeight="1">
      <c r="B27" s="20"/>
      <c r="C27" s="20"/>
      <c r="D27" s="45"/>
      <c r="E27" s="34"/>
      <c r="F27" s="10"/>
      <c r="G27" s="10"/>
      <c r="H27" s="10"/>
      <c r="I27" s="10"/>
      <c r="J27" s="10"/>
      <c r="K27" s="10"/>
      <c r="L27" s="10"/>
      <c r="M27" s="10"/>
      <c r="N27" s="10"/>
      <c r="O27" s="10"/>
      <c r="P27" s="10"/>
    </row>
    <row r="28" spans="2:20" s="4" customFormat="1" ht="129.94999999999999" customHeight="1">
      <c r="B28" s="20"/>
      <c r="C28" s="20"/>
      <c r="D28" s="45"/>
      <c r="E28" s="21"/>
      <c r="F28" s="22" t="s">
        <v>38</v>
      </c>
      <c r="G28" s="23" t="s">
        <v>39</v>
      </c>
      <c r="H28" s="23" t="s">
        <v>40</v>
      </c>
      <c r="I28" s="23" t="s">
        <v>41</v>
      </c>
      <c r="J28" s="23" t="s">
        <v>42</v>
      </c>
      <c r="K28" s="23" t="s">
        <v>43</v>
      </c>
      <c r="L28" s="23" t="s">
        <v>44</v>
      </c>
      <c r="M28" s="23" t="s">
        <v>45</v>
      </c>
      <c r="N28" s="23" t="s">
        <v>46</v>
      </c>
      <c r="O28" s="23" t="s">
        <v>47</v>
      </c>
      <c r="P28" s="24" t="s">
        <v>48</v>
      </c>
      <c r="Q28" s="17"/>
      <c r="R28" s="17"/>
      <c r="S28" s="1"/>
      <c r="T28" s="1"/>
    </row>
    <row r="29" spans="2:20" s="3" customFormat="1" ht="20.100000000000001" customHeight="1">
      <c r="B29" s="20"/>
      <c r="C29" s="20"/>
      <c r="D29" s="45"/>
      <c r="E29" s="11" t="s">
        <v>0</v>
      </c>
      <c r="F29" s="25"/>
      <c r="G29" s="26"/>
      <c r="H29" s="26"/>
      <c r="I29" s="26"/>
      <c r="J29" s="26"/>
      <c r="K29" s="26"/>
      <c r="L29" s="26"/>
      <c r="M29" s="26"/>
      <c r="N29" s="26"/>
      <c r="O29" s="26"/>
      <c r="P29" s="27"/>
      <c r="S29" s="1"/>
      <c r="T29" s="1"/>
    </row>
    <row r="30" spans="2:20" s="1" customFormat="1" ht="22.5" customHeight="1">
      <c r="B30" s="279" t="s">
        <v>2</v>
      </c>
      <c r="C30" s="280"/>
      <c r="D30" s="280"/>
      <c r="E30" s="38">
        <v>548</v>
      </c>
      <c r="F30" s="35">
        <v>50.547445255474457</v>
      </c>
      <c r="G30" s="32">
        <v>11.861313868613138</v>
      </c>
      <c r="H30" s="32">
        <v>7.4817518248175192</v>
      </c>
      <c r="I30" s="32">
        <v>19.34306569343066</v>
      </c>
      <c r="J30" s="32">
        <v>20.437956204379564</v>
      </c>
      <c r="K30" s="32">
        <v>9.3065693430656928</v>
      </c>
      <c r="L30" s="32">
        <v>32.299270072992705</v>
      </c>
      <c r="M30" s="32">
        <v>2.9197080291970803</v>
      </c>
      <c r="N30" s="32">
        <v>16.970802919708028</v>
      </c>
      <c r="O30" s="32">
        <v>0.72992700729927007</v>
      </c>
      <c r="P30" s="33">
        <v>23.540145985401459</v>
      </c>
      <c r="Q30" s="16"/>
      <c r="R30" s="16"/>
    </row>
    <row r="31" spans="2:20" s="1" customFormat="1" ht="22.5" customHeight="1">
      <c r="B31" s="281" t="s">
        <v>3</v>
      </c>
      <c r="C31" s="42" t="s">
        <v>283</v>
      </c>
      <c r="D31" s="43"/>
      <c r="E31" s="39">
        <v>428</v>
      </c>
      <c r="F31" s="36">
        <v>50.23364485981309</v>
      </c>
      <c r="G31" s="28">
        <v>10.2803738317757</v>
      </c>
      <c r="H31" s="28">
        <v>7.2429906542056068</v>
      </c>
      <c r="I31" s="28">
        <v>18.925233644859812</v>
      </c>
      <c r="J31" s="28">
        <v>20.5607476635514</v>
      </c>
      <c r="K31" s="28">
        <v>10.981308411214954</v>
      </c>
      <c r="L31" s="28">
        <v>31.074766355140188</v>
      </c>
      <c r="M31" s="28">
        <v>2.3364485981308412</v>
      </c>
      <c r="N31" s="28">
        <v>16.588785046728972</v>
      </c>
      <c r="O31" s="28">
        <v>0.7009345794392523</v>
      </c>
      <c r="P31" s="29">
        <v>22.897196261682243</v>
      </c>
      <c r="Q31" s="16"/>
      <c r="R31" s="16"/>
    </row>
    <row r="32" spans="2:20" s="1" customFormat="1" ht="22.5" customHeight="1">
      <c r="B32" s="282"/>
      <c r="C32" s="41" t="s">
        <v>285</v>
      </c>
      <c r="D32" s="44"/>
      <c r="E32" s="40">
        <v>120</v>
      </c>
      <c r="F32" s="37">
        <v>51.666666666666671</v>
      </c>
      <c r="G32" s="46">
        <v>17.5</v>
      </c>
      <c r="H32" s="30">
        <v>8.3333333333333321</v>
      </c>
      <c r="I32" s="30">
        <v>20.833333333333336</v>
      </c>
      <c r="J32" s="30">
        <v>20</v>
      </c>
      <c r="K32" s="49">
        <v>3.3333333333333335</v>
      </c>
      <c r="L32" s="30">
        <v>36.666666666666664</v>
      </c>
      <c r="M32" s="30">
        <v>5</v>
      </c>
      <c r="N32" s="30">
        <v>18.333333333333332</v>
      </c>
      <c r="O32" s="30">
        <v>0.83333333333333337</v>
      </c>
      <c r="P32" s="31">
        <v>25.833333333333336</v>
      </c>
      <c r="Q32" s="16"/>
      <c r="R32" s="16"/>
    </row>
    <row r="33" spans="6:32">
      <c r="F33" s="76">
        <f>SUM(F31-F32)</f>
        <v>-1.4330218068535814</v>
      </c>
      <c r="G33" s="76">
        <f t="shared" ref="G33:P33" si="0">SUM(G31-G32)</f>
        <v>-7.2196261682243001</v>
      </c>
      <c r="H33" s="76">
        <f t="shared" si="0"/>
        <v>-1.0903426791277253</v>
      </c>
      <c r="I33" s="76">
        <f t="shared" si="0"/>
        <v>-1.9080996884735235</v>
      </c>
      <c r="J33" s="76">
        <f t="shared" si="0"/>
        <v>0.56074766355139971</v>
      </c>
      <c r="K33" s="76">
        <f t="shared" si="0"/>
        <v>7.64797507788162</v>
      </c>
      <c r="L33" s="76">
        <f t="shared" si="0"/>
        <v>-5.5919003115264765</v>
      </c>
      <c r="M33" s="76">
        <f t="shared" si="0"/>
        <v>-2.6635514018691588</v>
      </c>
      <c r="N33" s="76">
        <f t="shared" si="0"/>
        <v>-1.7445482866043598</v>
      </c>
      <c r="O33" s="76">
        <f t="shared" si="0"/>
        <v>-0.13239875389408107</v>
      </c>
      <c r="P33" s="76">
        <f t="shared" si="0"/>
        <v>-2.9361370716510926</v>
      </c>
    </row>
    <row r="37" spans="6:32" ht="109.5" customHeight="1">
      <c r="T37" s="20"/>
      <c r="U37" s="99"/>
      <c r="V37" s="101" t="s">
        <v>38</v>
      </c>
      <c r="W37" s="103" t="s">
        <v>39</v>
      </c>
      <c r="X37" s="103" t="s">
        <v>40</v>
      </c>
      <c r="Y37" s="103" t="s">
        <v>41</v>
      </c>
      <c r="Z37" s="103" t="s">
        <v>42</v>
      </c>
      <c r="AA37" s="103" t="s">
        <v>43</v>
      </c>
      <c r="AB37" s="103" t="s">
        <v>44</v>
      </c>
      <c r="AC37" s="103" t="s">
        <v>45</v>
      </c>
      <c r="AD37" s="103" t="s">
        <v>46</v>
      </c>
      <c r="AE37" s="103" t="s">
        <v>244</v>
      </c>
      <c r="AF37" s="102" t="s">
        <v>48</v>
      </c>
    </row>
    <row r="38" spans="6:32" ht="24.75" customHeight="1">
      <c r="T38" s="301" t="s">
        <v>3</v>
      </c>
      <c r="U38" s="100" t="s">
        <v>245</v>
      </c>
      <c r="V38" s="104">
        <v>50.23364485981309</v>
      </c>
      <c r="W38" s="105">
        <v>10.2803738317757</v>
      </c>
      <c r="X38" s="105">
        <v>7.2429906542056068</v>
      </c>
      <c r="Y38" s="105">
        <v>18.925233644859812</v>
      </c>
      <c r="Z38" s="105">
        <v>20.5607476635514</v>
      </c>
      <c r="AA38" s="105">
        <v>10.981308411214954</v>
      </c>
      <c r="AB38" s="105">
        <v>31.074766355140188</v>
      </c>
      <c r="AC38" s="105">
        <v>2.3364485981308412</v>
      </c>
      <c r="AD38" s="105">
        <v>16.588785046728972</v>
      </c>
      <c r="AE38" s="105">
        <v>0.7009345794392523</v>
      </c>
      <c r="AF38" s="106">
        <v>22.897196261682243</v>
      </c>
    </row>
    <row r="39" spans="6:32" ht="24.75" customHeight="1">
      <c r="T39" s="302"/>
      <c r="U39" s="100" t="s">
        <v>246</v>
      </c>
      <c r="V39" s="104">
        <v>51.666666666666671</v>
      </c>
      <c r="W39" s="107">
        <v>17.5</v>
      </c>
      <c r="X39" s="107">
        <v>8.3333333333333321</v>
      </c>
      <c r="Y39" s="107">
        <v>20.833333333333336</v>
      </c>
      <c r="Z39" s="107">
        <v>20</v>
      </c>
      <c r="AA39" s="107">
        <v>3.3333333333333335</v>
      </c>
      <c r="AB39" s="105">
        <v>36.666666666666664</v>
      </c>
      <c r="AC39" s="105">
        <v>5</v>
      </c>
      <c r="AD39" s="105">
        <v>18.333333333333332</v>
      </c>
      <c r="AE39" s="105">
        <v>0.83333333333333337</v>
      </c>
      <c r="AF39" s="106">
        <v>25.833333333333336</v>
      </c>
    </row>
  </sheetData>
  <mergeCells count="3">
    <mergeCell ref="B30:D30"/>
    <mergeCell ref="B31:B32"/>
    <mergeCell ref="T38:T39"/>
  </mergeCells>
  <phoneticPr fontId="7"/>
  <conditionalFormatting sqref="C31:C32 F28:P28">
    <cfRule type="cellIs" dxfId="129" priority="4" stopIfTrue="1" operator="equal">
      <formula>"."</formula>
    </cfRule>
  </conditionalFormatting>
  <conditionalFormatting sqref="Q28">
    <cfRule type="cellIs" dxfId="128" priority="3" stopIfTrue="1" operator="equal">
      <formula>"."</formula>
    </cfRule>
  </conditionalFormatting>
  <conditionalFormatting sqref="R28">
    <cfRule type="cellIs" dxfId="127" priority="2" stopIfTrue="1" operator="equal">
      <formula>"."</formula>
    </cfRule>
  </conditionalFormatting>
  <conditionalFormatting sqref="U38:U39 V37:AF37">
    <cfRule type="cellIs" dxfId="126"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T37"/>
  <sheetViews>
    <sheetView topLeftCell="A28" zoomScale="93" zoomScaleNormal="93" workbookViewId="0">
      <selection activeCell="C32" sqref="C32"/>
    </sheetView>
  </sheetViews>
  <sheetFormatPr defaultColWidth="5.25" defaultRowHeight="13.5"/>
  <cols>
    <col min="1" max="2" width="7" customWidth="1"/>
    <col min="3" max="3" width="25.625" customWidth="1"/>
    <col min="4" max="4" width="4.625" customWidth="1"/>
    <col min="5" max="5" width="5.375" customWidth="1"/>
    <col min="6" max="16" width="6.75" customWidth="1"/>
    <col min="17" max="18" width="5.25" customWidth="1"/>
    <col min="19" max="19" width="3.375" customWidth="1"/>
    <col min="20" max="20" width="7" customWidth="1"/>
    <col min="21" max="21" width="25.625" customWidth="1"/>
    <col min="22" max="22" width="5.375" customWidth="1"/>
  </cols>
  <sheetData>
    <row r="1" spans="2:20" s="1" customFormat="1" ht="21.75" customHeight="1">
      <c r="B1" s="15"/>
      <c r="C1" s="16"/>
      <c r="D1" s="2"/>
      <c r="E1" s="13"/>
      <c r="F1" s="4"/>
      <c r="G1" s="4"/>
      <c r="H1" s="4"/>
      <c r="I1" s="4"/>
      <c r="J1" s="4"/>
      <c r="K1" s="4"/>
      <c r="L1" s="4"/>
      <c r="M1" s="4"/>
      <c r="N1" s="4"/>
      <c r="O1" s="4"/>
      <c r="P1" s="4"/>
    </row>
    <row r="2" spans="2:20" s="1" customFormat="1" ht="15" customHeight="1">
      <c r="B2" s="15"/>
      <c r="C2" s="16"/>
      <c r="D2" s="2"/>
      <c r="E2" s="13"/>
      <c r="F2" s="4"/>
      <c r="G2" s="4"/>
      <c r="H2" s="4"/>
      <c r="I2" s="4"/>
      <c r="J2" s="4"/>
      <c r="K2" s="4"/>
      <c r="L2" s="4"/>
      <c r="M2" s="4"/>
      <c r="N2" s="4"/>
      <c r="O2" s="4"/>
      <c r="P2" s="4"/>
    </row>
    <row r="3" spans="2:20" s="1" customFormat="1" ht="15" customHeight="1">
      <c r="B3" s="15"/>
      <c r="C3" s="16"/>
      <c r="D3" s="2"/>
      <c r="E3" s="13"/>
      <c r="F3" s="4"/>
      <c r="G3" s="4"/>
      <c r="H3" s="4"/>
      <c r="I3" s="4"/>
      <c r="J3" s="4"/>
      <c r="K3" s="4"/>
      <c r="L3" s="4"/>
      <c r="M3" s="4"/>
      <c r="N3" s="4"/>
      <c r="O3" s="4"/>
      <c r="P3" s="4"/>
    </row>
    <row r="4" spans="2:20" s="1" customFormat="1" ht="15" customHeight="1">
      <c r="B4" s="15"/>
      <c r="C4" s="16"/>
      <c r="D4" s="2"/>
      <c r="E4" s="13"/>
      <c r="F4" s="4"/>
      <c r="G4" s="4"/>
      <c r="H4" s="4"/>
      <c r="I4" s="4"/>
      <c r="J4" s="4"/>
      <c r="K4" s="4"/>
      <c r="L4" s="4"/>
      <c r="M4" s="4"/>
      <c r="N4" s="4"/>
      <c r="O4" s="4"/>
      <c r="P4" s="4"/>
    </row>
    <row r="5" spans="2:20" s="1" customFormat="1" ht="15" customHeight="1">
      <c r="B5" s="15"/>
      <c r="C5" s="16"/>
      <c r="D5" s="2"/>
      <c r="E5" s="13"/>
      <c r="F5" s="4"/>
      <c r="G5" s="4"/>
      <c r="H5" s="4"/>
      <c r="I5" s="4"/>
      <c r="J5" s="4"/>
      <c r="K5" s="4"/>
      <c r="L5" s="4"/>
      <c r="M5" s="4"/>
      <c r="N5" s="4"/>
      <c r="O5" s="4"/>
      <c r="P5" s="4"/>
    </row>
    <row r="6" spans="2:20" s="1" customFormat="1" ht="15" customHeight="1">
      <c r="B6" s="15"/>
      <c r="C6" s="16"/>
      <c r="D6" s="2"/>
      <c r="E6" s="13"/>
      <c r="F6" s="4"/>
      <c r="G6" s="4"/>
      <c r="H6" s="4"/>
      <c r="I6" s="4"/>
      <c r="J6" s="4"/>
      <c r="K6" s="4"/>
      <c r="L6" s="4"/>
      <c r="M6" s="4"/>
      <c r="N6" s="4"/>
      <c r="O6" s="4"/>
      <c r="P6" s="4"/>
    </row>
    <row r="7" spans="2:20" s="1" customFormat="1" ht="15" customHeight="1">
      <c r="B7" s="15"/>
      <c r="C7" s="16"/>
      <c r="D7" s="2"/>
      <c r="E7" s="13"/>
      <c r="F7" s="4"/>
      <c r="G7" s="4"/>
      <c r="H7" s="4"/>
      <c r="I7" s="4"/>
      <c r="J7" s="4"/>
      <c r="K7" s="4"/>
      <c r="L7" s="4"/>
      <c r="M7" s="4"/>
      <c r="N7" s="4"/>
      <c r="O7" s="4"/>
      <c r="P7" s="4"/>
    </row>
    <row r="8" spans="2:20" s="1" customFormat="1" ht="15" customHeight="1">
      <c r="B8" s="15"/>
      <c r="C8" s="16"/>
      <c r="D8" s="2"/>
      <c r="E8" s="13"/>
      <c r="F8" s="4"/>
      <c r="G8" s="4"/>
      <c r="H8" s="4"/>
      <c r="I8" s="4"/>
      <c r="J8" s="4"/>
      <c r="K8" s="4"/>
      <c r="L8" s="4"/>
      <c r="M8" s="4"/>
      <c r="N8" s="4"/>
      <c r="O8" s="4"/>
      <c r="P8" s="4"/>
    </row>
    <row r="9" spans="2:20" s="1" customFormat="1" ht="15" hidden="1" customHeight="1">
      <c r="B9" s="15"/>
      <c r="C9" s="16"/>
      <c r="D9" s="2"/>
      <c r="E9" s="13"/>
      <c r="F9" s="4"/>
      <c r="G9" s="4"/>
      <c r="H9" s="4"/>
      <c r="I9" s="4"/>
      <c r="J9" s="4"/>
      <c r="K9" s="4"/>
      <c r="L9" s="4"/>
      <c r="M9" s="4"/>
      <c r="N9" s="4"/>
      <c r="O9" s="4"/>
      <c r="P9" s="4"/>
      <c r="S9" s="4"/>
      <c r="T9" s="4"/>
    </row>
    <row r="10" spans="2:20" s="1" customFormat="1" ht="15" hidden="1" customHeight="1">
      <c r="B10" s="15"/>
      <c r="C10" s="16"/>
      <c r="D10" s="2"/>
      <c r="E10" s="13"/>
      <c r="F10" s="4"/>
      <c r="G10" s="4"/>
      <c r="H10" s="4"/>
      <c r="I10" s="4"/>
      <c r="J10" s="4"/>
      <c r="K10" s="4"/>
      <c r="L10" s="4"/>
      <c r="M10" s="4"/>
      <c r="N10" s="4"/>
      <c r="O10" s="4"/>
      <c r="P10" s="4"/>
      <c r="S10" s="3"/>
      <c r="T10" s="3"/>
    </row>
    <row r="11" spans="2:20" s="1" customFormat="1" ht="15" hidden="1" customHeight="1">
      <c r="B11" s="15"/>
      <c r="C11" s="16"/>
      <c r="D11" s="2"/>
      <c r="E11" s="13"/>
      <c r="F11" s="4"/>
      <c r="G11" s="4"/>
      <c r="H11" s="4"/>
      <c r="I11" s="4"/>
      <c r="J11" s="4"/>
      <c r="K11" s="4"/>
      <c r="L11" s="4"/>
      <c r="M11" s="4"/>
      <c r="N11" s="4"/>
      <c r="O11" s="4"/>
      <c r="P11" s="4"/>
      <c r="S11" s="6"/>
    </row>
    <row r="12" spans="2:20" s="1" customFormat="1" ht="15" hidden="1" customHeight="1">
      <c r="B12" s="15"/>
      <c r="C12" s="16"/>
      <c r="D12" s="2"/>
      <c r="E12" s="13"/>
      <c r="F12" s="4"/>
      <c r="G12" s="4"/>
      <c r="H12" s="4"/>
      <c r="I12" s="4"/>
      <c r="J12" s="4"/>
      <c r="K12" s="4"/>
      <c r="L12" s="4"/>
      <c r="M12" s="4"/>
      <c r="N12" s="4"/>
      <c r="O12" s="4"/>
      <c r="P12" s="4"/>
      <c r="S12" s="6"/>
    </row>
    <row r="13" spans="2:20" s="1" customFormat="1" ht="15" hidden="1" customHeight="1">
      <c r="B13" s="15"/>
      <c r="C13" s="16"/>
      <c r="D13" s="2"/>
      <c r="E13" s="13"/>
      <c r="F13" s="4"/>
      <c r="G13" s="4"/>
      <c r="H13" s="4"/>
      <c r="I13" s="4"/>
      <c r="J13" s="4"/>
      <c r="K13" s="4"/>
      <c r="L13" s="4"/>
      <c r="M13" s="4"/>
      <c r="N13" s="4"/>
      <c r="O13" s="4"/>
      <c r="P13" s="4"/>
      <c r="S13" s="6"/>
    </row>
    <row r="14" spans="2:20" s="1" customFormat="1" ht="15" customHeight="1">
      <c r="B14" s="15"/>
      <c r="C14" s="16"/>
      <c r="D14" s="2"/>
      <c r="E14" s="13"/>
      <c r="F14" s="4"/>
      <c r="G14" s="4"/>
      <c r="H14" s="4"/>
      <c r="I14" s="4"/>
      <c r="J14" s="4"/>
      <c r="K14" s="4"/>
      <c r="L14" s="4"/>
      <c r="M14" s="4"/>
      <c r="N14" s="4"/>
      <c r="O14" s="4"/>
      <c r="P14" s="4"/>
    </row>
    <row r="15" spans="2:20" s="1" customFormat="1" ht="15" customHeight="1">
      <c r="B15" s="15"/>
      <c r="C15" s="16"/>
      <c r="D15" s="2"/>
      <c r="E15" s="13"/>
      <c r="F15" s="4"/>
      <c r="G15" s="4"/>
      <c r="H15" s="4"/>
      <c r="I15" s="4"/>
      <c r="J15" s="4"/>
      <c r="K15" s="4"/>
      <c r="L15" s="4"/>
      <c r="M15" s="4"/>
      <c r="N15" s="4"/>
      <c r="O15" s="4"/>
      <c r="P15" s="4"/>
    </row>
    <row r="16" spans="2:20" s="1" customFormat="1" ht="15" customHeight="1">
      <c r="B16" s="15"/>
      <c r="C16" s="16"/>
      <c r="D16" s="2"/>
      <c r="E16" s="13"/>
      <c r="F16" s="4"/>
      <c r="G16" s="4"/>
      <c r="H16" s="4"/>
      <c r="I16" s="4"/>
      <c r="J16" s="4"/>
      <c r="K16" s="4"/>
      <c r="L16" s="4"/>
      <c r="M16" s="4"/>
      <c r="N16" s="4"/>
      <c r="O16" s="4"/>
      <c r="P16" s="4"/>
    </row>
    <row r="17" spans="2:20" s="1" customFormat="1" ht="15" customHeight="1">
      <c r="B17" s="15"/>
      <c r="C17" s="16"/>
      <c r="D17" s="2"/>
      <c r="E17" s="13"/>
      <c r="F17" s="4"/>
      <c r="G17" s="4"/>
      <c r="H17" s="4"/>
      <c r="I17" s="4"/>
      <c r="J17" s="4"/>
      <c r="K17" s="4"/>
      <c r="L17" s="4"/>
      <c r="M17" s="4"/>
      <c r="N17" s="4"/>
      <c r="O17" s="4"/>
      <c r="P17" s="4"/>
    </row>
    <row r="18" spans="2:20" s="1" customFormat="1" ht="15" customHeight="1">
      <c r="B18" s="15"/>
      <c r="C18" s="16"/>
      <c r="D18" s="2"/>
      <c r="E18" s="13"/>
      <c r="F18" s="4"/>
      <c r="G18" s="4"/>
      <c r="H18" s="4"/>
      <c r="I18" s="4"/>
      <c r="J18" s="4"/>
      <c r="K18" s="4"/>
      <c r="L18" s="4"/>
      <c r="M18" s="4"/>
      <c r="N18" s="4"/>
      <c r="O18" s="4"/>
      <c r="P18" s="4"/>
    </row>
    <row r="19" spans="2:20" s="1" customFormat="1" ht="15" customHeight="1">
      <c r="B19" s="15"/>
      <c r="C19" s="16"/>
      <c r="D19" s="2"/>
      <c r="E19" s="13"/>
      <c r="F19" s="4"/>
      <c r="G19" s="4"/>
      <c r="H19" s="4"/>
      <c r="I19" s="4"/>
      <c r="J19" s="4"/>
      <c r="K19" s="4"/>
      <c r="L19" s="4"/>
      <c r="M19" s="4"/>
      <c r="N19" s="4"/>
      <c r="O19" s="4"/>
      <c r="P19" s="4"/>
    </row>
    <row r="20" spans="2:20" s="1" customFormat="1" ht="15" customHeight="1">
      <c r="B20" s="15"/>
      <c r="C20" s="16"/>
      <c r="D20" s="2"/>
      <c r="E20" s="13"/>
      <c r="F20" s="4"/>
      <c r="G20" s="4"/>
      <c r="H20" s="4"/>
      <c r="I20" s="4"/>
      <c r="J20" s="4"/>
      <c r="K20" s="4"/>
      <c r="L20" s="4"/>
      <c r="M20" s="4"/>
      <c r="N20" s="4"/>
      <c r="O20" s="4"/>
      <c r="P20" s="4"/>
    </row>
    <row r="21" spans="2:20" s="1" customFormat="1" ht="15" customHeight="1">
      <c r="B21" s="15"/>
      <c r="C21" s="16"/>
      <c r="D21" s="2"/>
      <c r="E21" s="13"/>
      <c r="F21" s="4"/>
      <c r="G21" s="4"/>
      <c r="H21" s="4"/>
      <c r="I21" s="4"/>
      <c r="J21" s="4"/>
      <c r="K21" s="4"/>
      <c r="L21" s="4"/>
      <c r="M21" s="4"/>
      <c r="N21" s="4"/>
      <c r="O21" s="4"/>
      <c r="P21" s="4"/>
    </row>
    <row r="22" spans="2:20" s="1" customFormat="1" ht="15" customHeight="1">
      <c r="B22" s="15"/>
      <c r="C22" s="16"/>
      <c r="D22" s="2"/>
      <c r="E22" s="13"/>
      <c r="F22" s="4"/>
      <c r="G22" s="4"/>
      <c r="H22" s="4"/>
      <c r="I22" s="4"/>
      <c r="J22" s="4"/>
      <c r="K22" s="4"/>
      <c r="L22" s="4"/>
      <c r="M22" s="4"/>
      <c r="N22" s="4"/>
      <c r="O22" s="4"/>
      <c r="P22" s="4"/>
    </row>
    <row r="23" spans="2:20" s="1" customFormat="1" ht="15" customHeight="1">
      <c r="B23" s="15"/>
      <c r="C23" s="16"/>
      <c r="D23" s="2"/>
      <c r="E23" s="13"/>
      <c r="F23" s="4"/>
      <c r="G23" s="4"/>
      <c r="H23" s="4"/>
      <c r="I23" s="4"/>
      <c r="J23" s="4"/>
      <c r="K23" s="4"/>
      <c r="L23" s="4"/>
      <c r="M23" s="4"/>
      <c r="N23" s="4"/>
      <c r="O23" s="4"/>
      <c r="P23" s="4"/>
    </row>
    <row r="24" spans="2:20" s="1" customFormat="1" ht="15" customHeight="1">
      <c r="B24" s="15"/>
      <c r="C24" s="16"/>
      <c r="D24" s="2"/>
      <c r="E24" s="13"/>
      <c r="F24" s="4"/>
      <c r="G24" s="4"/>
      <c r="H24" s="4"/>
      <c r="I24" s="4"/>
      <c r="J24" s="4"/>
      <c r="K24" s="4"/>
      <c r="L24" s="4"/>
      <c r="M24" s="4"/>
      <c r="N24" s="4"/>
      <c r="O24" s="4"/>
      <c r="P24" s="4"/>
    </row>
    <row r="25" spans="2:20" s="1" customFormat="1" ht="15" customHeight="1">
      <c r="B25" s="15"/>
      <c r="C25" s="16"/>
      <c r="D25" s="2"/>
      <c r="E25" s="13"/>
      <c r="F25" s="4"/>
      <c r="G25" s="4"/>
      <c r="H25" s="4"/>
      <c r="I25" s="4"/>
      <c r="J25" s="4"/>
      <c r="K25" s="4"/>
      <c r="L25" s="4"/>
      <c r="M25" s="4"/>
      <c r="N25" s="4"/>
      <c r="O25" s="4"/>
      <c r="P25" s="4"/>
    </row>
    <row r="26" spans="2:20" s="1" customFormat="1" ht="15" customHeight="1">
      <c r="B26" s="15"/>
      <c r="C26" s="16"/>
      <c r="D26" s="2"/>
      <c r="E26" s="13"/>
      <c r="F26" s="4"/>
      <c r="G26" s="4"/>
      <c r="H26" s="4"/>
      <c r="I26" s="4"/>
      <c r="J26" s="4"/>
      <c r="K26" s="4"/>
      <c r="L26" s="4"/>
      <c r="M26" s="4"/>
      <c r="N26" s="4"/>
      <c r="O26" s="4"/>
      <c r="P26" s="4"/>
    </row>
    <row r="27" spans="2:20" s="1" customFormat="1" ht="15" customHeight="1">
      <c r="B27" s="20"/>
      <c r="C27" s="20"/>
      <c r="D27" s="45"/>
      <c r="E27" s="34"/>
      <c r="F27" s="10"/>
      <c r="G27" s="10"/>
      <c r="H27" s="10"/>
      <c r="I27" s="10"/>
      <c r="J27" s="10"/>
      <c r="K27" s="10"/>
      <c r="L27" s="10"/>
      <c r="M27" s="10"/>
      <c r="N27" s="10"/>
      <c r="O27" s="10"/>
      <c r="P27" s="10"/>
    </row>
    <row r="28" spans="2:20" s="4" customFormat="1" ht="129.94999999999999" customHeight="1">
      <c r="B28" s="20"/>
      <c r="C28" s="20"/>
      <c r="D28" s="45"/>
      <c r="E28" s="21"/>
      <c r="F28" s="22" t="s">
        <v>38</v>
      </c>
      <c r="G28" s="23" t="s">
        <v>39</v>
      </c>
      <c r="H28" s="23" t="s">
        <v>40</v>
      </c>
      <c r="I28" s="23" t="s">
        <v>41</v>
      </c>
      <c r="J28" s="23" t="s">
        <v>42</v>
      </c>
      <c r="K28" s="23" t="s">
        <v>43</v>
      </c>
      <c r="L28" s="23" t="s">
        <v>44</v>
      </c>
      <c r="M28" s="23" t="s">
        <v>45</v>
      </c>
      <c r="N28" s="23" t="s">
        <v>46</v>
      </c>
      <c r="O28" s="23" t="s">
        <v>47</v>
      </c>
      <c r="P28" s="24" t="s">
        <v>49</v>
      </c>
      <c r="Q28" s="17"/>
      <c r="R28" s="17"/>
      <c r="S28" s="1"/>
      <c r="T28" s="1"/>
    </row>
    <row r="29" spans="2:20" s="3" customFormat="1" ht="20.100000000000001" customHeight="1">
      <c r="B29" s="20"/>
      <c r="C29" s="20"/>
      <c r="D29" s="45"/>
      <c r="E29" s="11" t="s">
        <v>0</v>
      </c>
      <c r="F29" s="25"/>
      <c r="G29" s="26"/>
      <c r="H29" s="26"/>
      <c r="I29" s="26"/>
      <c r="J29" s="26"/>
      <c r="K29" s="26"/>
      <c r="L29" s="26"/>
      <c r="M29" s="26"/>
      <c r="N29" s="26"/>
      <c r="O29" s="26"/>
      <c r="P29" s="27"/>
      <c r="S29" s="1"/>
      <c r="T29" s="1"/>
    </row>
    <row r="30" spans="2:20" s="1" customFormat="1" ht="22.5" customHeight="1">
      <c r="B30" s="279" t="s">
        <v>2</v>
      </c>
      <c r="C30" s="280"/>
      <c r="D30" s="280"/>
      <c r="E30" s="38">
        <v>419</v>
      </c>
      <c r="F30" s="35">
        <v>25.059665871121716</v>
      </c>
      <c r="G30" s="32">
        <v>12.17183770883055</v>
      </c>
      <c r="H30" s="32">
        <v>3.1026252983293556</v>
      </c>
      <c r="I30" s="32">
        <v>11.217183770883054</v>
      </c>
      <c r="J30" s="32">
        <v>11.933174224343675</v>
      </c>
      <c r="K30" s="32">
        <v>4.0572792362768499</v>
      </c>
      <c r="L30" s="32">
        <v>28.162291169451077</v>
      </c>
      <c r="M30" s="32">
        <v>1.1933174224343674</v>
      </c>
      <c r="N30" s="32">
        <v>12.410501193317423</v>
      </c>
      <c r="O30" s="32">
        <v>0.47732696897374705</v>
      </c>
      <c r="P30" s="33">
        <v>20.286396181384248</v>
      </c>
      <c r="Q30" s="16"/>
      <c r="R30" s="16"/>
    </row>
    <row r="31" spans="2:20" s="1" customFormat="1" ht="22.5" customHeight="1">
      <c r="B31" s="281" t="s">
        <v>3</v>
      </c>
      <c r="C31" s="42" t="s">
        <v>4</v>
      </c>
      <c r="D31" s="43"/>
      <c r="E31" s="39">
        <v>330</v>
      </c>
      <c r="F31" s="36">
        <v>25.454545454545453</v>
      </c>
      <c r="G31" s="28">
        <v>10.303030303030303</v>
      </c>
      <c r="H31" s="28">
        <v>2.7272727272727271</v>
      </c>
      <c r="I31" s="28">
        <v>11.818181818181818</v>
      </c>
      <c r="J31" s="28">
        <v>11.515151515151516</v>
      </c>
      <c r="K31" s="28">
        <v>4.8484848484848486</v>
      </c>
      <c r="L31" s="28">
        <v>25.454545454545453</v>
      </c>
      <c r="M31" s="28">
        <v>1.2121212121212122</v>
      </c>
      <c r="N31" s="28">
        <v>11.212121212121213</v>
      </c>
      <c r="O31" s="28">
        <v>0.60606060606060608</v>
      </c>
      <c r="P31" s="29">
        <v>21.515151515151516</v>
      </c>
      <c r="Q31" s="16"/>
      <c r="R31" s="16"/>
    </row>
    <row r="32" spans="2:20" s="1" customFormat="1" ht="22.5" customHeight="1">
      <c r="B32" s="282"/>
      <c r="C32" s="41" t="s">
        <v>5</v>
      </c>
      <c r="D32" s="44"/>
      <c r="E32" s="40">
        <v>89</v>
      </c>
      <c r="F32" s="37">
        <v>23.595505617977526</v>
      </c>
      <c r="G32" s="46">
        <v>19.101123595505616</v>
      </c>
      <c r="H32" s="30">
        <v>4.4943820224719104</v>
      </c>
      <c r="I32" s="30">
        <v>8.9887640449438209</v>
      </c>
      <c r="J32" s="30">
        <v>13.48314606741573</v>
      </c>
      <c r="K32" s="30">
        <v>1.1235955056179776</v>
      </c>
      <c r="L32" s="50">
        <v>38.202247191011232</v>
      </c>
      <c r="M32" s="30">
        <v>1.1235955056179776</v>
      </c>
      <c r="N32" s="30">
        <v>16.853932584269664</v>
      </c>
      <c r="O32" s="30">
        <v>0</v>
      </c>
      <c r="P32" s="31">
        <v>15.730337078651685</v>
      </c>
      <c r="Q32" s="16"/>
      <c r="R32" s="16"/>
    </row>
    <row r="34" spans="3:14">
      <c r="D34" s="75" t="str">
        <f>F28</f>
        <v>上司とのキャリア面談</v>
      </c>
      <c r="E34" s="75" t="str">
        <f t="shared" ref="E34:N34" si="0">G28</f>
        <v>上司によるキャリア形成の後押し</v>
      </c>
      <c r="F34" s="75" t="str">
        <f t="shared" si="0"/>
        <v>メンター制度</v>
      </c>
      <c r="G34" s="75" t="str">
        <f t="shared" si="0"/>
        <v>キャリアデザイン研修</v>
      </c>
      <c r="H34" s="75" t="str">
        <f t="shared" si="0"/>
        <v>自己申告制度による異動</v>
      </c>
      <c r="I34" s="75" t="str">
        <f t="shared" si="0"/>
        <v>社内公募制度による異動</v>
      </c>
      <c r="J34" s="75" t="str">
        <f t="shared" si="0"/>
        <v>資格取得や研修受講の費用援助</v>
      </c>
      <c r="K34" s="75" t="str">
        <f t="shared" si="0"/>
        <v>キャリアカウンセラーへの相談</v>
      </c>
      <c r="L34" s="75" t="str">
        <f t="shared" si="0"/>
        <v>外部組織への会社からの派遣（セミナー等）</v>
      </c>
      <c r="M34" s="75" t="str">
        <f t="shared" si="0"/>
        <v>その他（具体的に【　　　】）</v>
      </c>
      <c r="N34" s="75" t="str">
        <f t="shared" si="0"/>
        <v>よい影響を与えたものはない</v>
      </c>
    </row>
    <row r="35" spans="3:14">
      <c r="C35" t="str">
        <f>C31 &amp; "管理職(n=" &amp; E31 &amp; ")"</f>
        <v>男性管理職(n=330)</v>
      </c>
      <c r="D35" s="76">
        <f>F31</f>
        <v>25.454545454545453</v>
      </c>
      <c r="E35" s="76">
        <f t="shared" ref="E35:N35" si="1">G31</f>
        <v>10.303030303030303</v>
      </c>
      <c r="F35" s="76">
        <f t="shared" si="1"/>
        <v>2.7272727272727271</v>
      </c>
      <c r="G35" s="76">
        <f t="shared" si="1"/>
        <v>11.818181818181818</v>
      </c>
      <c r="H35" s="76">
        <f t="shared" si="1"/>
        <v>11.515151515151516</v>
      </c>
      <c r="I35" s="76">
        <f t="shared" si="1"/>
        <v>4.8484848484848486</v>
      </c>
      <c r="J35" s="76">
        <f t="shared" si="1"/>
        <v>25.454545454545453</v>
      </c>
      <c r="K35" s="76">
        <f t="shared" si="1"/>
        <v>1.2121212121212122</v>
      </c>
      <c r="L35" s="76">
        <f t="shared" si="1"/>
        <v>11.212121212121213</v>
      </c>
      <c r="M35" s="76">
        <f t="shared" si="1"/>
        <v>0.60606060606060608</v>
      </c>
      <c r="N35" s="76">
        <f t="shared" si="1"/>
        <v>21.515151515151516</v>
      </c>
    </row>
    <row r="36" spans="3:14">
      <c r="C36" t="str">
        <f>C32 &amp; "管理職(n=" &amp; E32 &amp; ")"</f>
        <v>女性管理職(n=89)</v>
      </c>
      <c r="D36" s="76">
        <f>F32</f>
        <v>23.595505617977526</v>
      </c>
      <c r="E36" s="76">
        <f t="shared" ref="E36:N36" si="2">G32</f>
        <v>19.101123595505616</v>
      </c>
      <c r="F36" s="76">
        <f t="shared" si="2"/>
        <v>4.4943820224719104</v>
      </c>
      <c r="G36" s="76">
        <f t="shared" si="2"/>
        <v>8.9887640449438209</v>
      </c>
      <c r="H36" s="76">
        <f t="shared" si="2"/>
        <v>13.48314606741573</v>
      </c>
      <c r="I36" s="76">
        <f t="shared" si="2"/>
        <v>1.1235955056179776</v>
      </c>
      <c r="J36" s="76">
        <f t="shared" si="2"/>
        <v>38.202247191011232</v>
      </c>
      <c r="K36" s="76">
        <f t="shared" si="2"/>
        <v>1.1235955056179776</v>
      </c>
      <c r="L36" s="76">
        <f t="shared" si="2"/>
        <v>16.853932584269664</v>
      </c>
      <c r="M36" s="76">
        <f t="shared" si="2"/>
        <v>0</v>
      </c>
      <c r="N36" s="76">
        <f t="shared" si="2"/>
        <v>15.730337078651685</v>
      </c>
    </row>
    <row r="37" spans="3:14">
      <c r="D37" s="76">
        <f>SUM(D35-D36)</f>
        <v>1.859039836567927</v>
      </c>
      <c r="E37" s="89">
        <f t="shared" ref="E37:N37" si="3">SUM(E35-E36)</f>
        <v>-8.798093292475313</v>
      </c>
      <c r="F37" s="76">
        <f t="shared" si="3"/>
        <v>-1.7671092951991834</v>
      </c>
      <c r="G37" s="76">
        <f t="shared" si="3"/>
        <v>2.8294177732379975</v>
      </c>
      <c r="H37" s="76">
        <f t="shared" si="3"/>
        <v>-1.9679945522642139</v>
      </c>
      <c r="I37" s="76">
        <f t="shared" si="3"/>
        <v>3.724889342866871</v>
      </c>
      <c r="J37" s="76">
        <f t="shared" si="3"/>
        <v>-12.747701736465778</v>
      </c>
      <c r="K37" s="76">
        <f t="shared" si="3"/>
        <v>8.8525706503234547E-2</v>
      </c>
      <c r="L37" s="76">
        <f t="shared" si="3"/>
        <v>-5.6418113721484513</v>
      </c>
      <c r="M37" s="76">
        <f t="shared" si="3"/>
        <v>0.60606060606060608</v>
      </c>
      <c r="N37" s="76">
        <f t="shared" si="3"/>
        <v>5.7848144364998308</v>
      </c>
    </row>
  </sheetData>
  <mergeCells count="2">
    <mergeCell ref="B30:D30"/>
    <mergeCell ref="B31:B32"/>
  </mergeCells>
  <phoneticPr fontId="7"/>
  <conditionalFormatting sqref="C31:C32 F28:P28">
    <cfRule type="cellIs" dxfId="125" priority="3" stopIfTrue="1" operator="equal">
      <formula>"."</formula>
    </cfRule>
  </conditionalFormatting>
  <conditionalFormatting sqref="Q28">
    <cfRule type="cellIs" dxfId="124" priority="2" stopIfTrue="1" operator="equal">
      <formula>"."</formula>
    </cfRule>
  </conditionalFormatting>
  <conditionalFormatting sqref="R28">
    <cfRule type="cellIs" dxfId="123"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B1:U35"/>
  <sheetViews>
    <sheetView topLeftCell="A29" zoomScale="78" zoomScaleNormal="78" workbookViewId="0">
      <selection activeCell="B34" sqref="B34:B35"/>
    </sheetView>
  </sheetViews>
  <sheetFormatPr defaultColWidth="5.25" defaultRowHeight="13.5"/>
  <cols>
    <col min="1" max="1" width="7" customWidth="1"/>
    <col min="2" max="2" width="6.5" customWidth="1"/>
    <col min="3" max="3" width="11.875" customWidth="1"/>
    <col min="4" max="4" width="6.625" customWidth="1"/>
    <col min="5" max="15" width="7.875" customWidth="1"/>
    <col min="16" max="17" width="6.75" customWidth="1"/>
    <col min="18" max="19" width="5.25" customWidth="1"/>
    <col min="20" max="20" width="3.375" customWidth="1"/>
    <col min="21" max="21" width="7" customWidth="1"/>
    <col min="22" max="22" width="25.625" customWidth="1"/>
    <col min="23" max="23" width="5.375" customWidth="1"/>
  </cols>
  <sheetData>
    <row r="1" spans="2:21" s="1" customFormat="1" ht="21.75" customHeight="1">
      <c r="B1" s="15"/>
      <c r="C1" s="16"/>
      <c r="D1" s="16"/>
      <c r="E1" s="2"/>
      <c r="F1" s="13"/>
      <c r="G1" s="4"/>
      <c r="H1" s="4"/>
      <c r="I1" s="4"/>
      <c r="J1" s="4"/>
      <c r="K1" s="4"/>
      <c r="L1" s="4"/>
      <c r="M1" s="4"/>
      <c r="N1" s="4"/>
      <c r="O1" s="4"/>
      <c r="P1" s="4"/>
      <c r="Q1" s="4"/>
    </row>
    <row r="2" spans="2:21" s="1" customFormat="1" ht="15" customHeight="1">
      <c r="B2" s="15"/>
      <c r="C2" s="16"/>
      <c r="D2" s="16"/>
      <c r="E2" s="2"/>
      <c r="F2" s="13"/>
      <c r="G2" s="4"/>
      <c r="H2" s="4"/>
      <c r="I2" s="4"/>
      <c r="J2" s="4"/>
      <c r="K2" s="4"/>
      <c r="L2" s="4"/>
      <c r="M2" s="4"/>
      <c r="N2" s="4"/>
      <c r="O2" s="4"/>
      <c r="P2" s="4"/>
      <c r="Q2" s="4"/>
    </row>
    <row r="3" spans="2:21" s="1" customFormat="1" ht="15" customHeight="1">
      <c r="B3" s="15"/>
      <c r="C3" s="16"/>
      <c r="D3" s="16"/>
      <c r="E3" s="2"/>
      <c r="F3" s="13"/>
      <c r="G3" s="4"/>
      <c r="H3" s="4"/>
      <c r="I3" s="4"/>
      <c r="J3" s="4"/>
      <c r="K3" s="4"/>
      <c r="L3" s="4"/>
      <c r="M3" s="4"/>
      <c r="N3" s="4"/>
      <c r="O3" s="4"/>
      <c r="P3" s="4"/>
      <c r="Q3" s="4"/>
    </row>
    <row r="4" spans="2:21" s="1" customFormat="1" ht="15" customHeight="1">
      <c r="B4" s="15"/>
      <c r="C4" s="16"/>
      <c r="D4" s="16"/>
      <c r="E4" s="2"/>
      <c r="F4" s="13"/>
      <c r="G4" s="4"/>
      <c r="H4" s="4"/>
      <c r="I4" s="4"/>
      <c r="J4" s="4"/>
      <c r="K4" s="4"/>
      <c r="L4" s="4"/>
      <c r="M4" s="4"/>
      <c r="N4" s="4"/>
      <c r="O4" s="4"/>
      <c r="P4" s="4"/>
      <c r="Q4" s="4"/>
    </row>
    <row r="5" spans="2:21" s="1" customFormat="1" ht="15" customHeight="1">
      <c r="B5" s="15"/>
      <c r="C5" s="16"/>
      <c r="D5" s="16"/>
      <c r="E5" s="2"/>
      <c r="F5" s="13"/>
      <c r="G5" s="4"/>
      <c r="H5" s="4"/>
      <c r="I5" s="4"/>
      <c r="J5" s="4"/>
      <c r="K5" s="4"/>
      <c r="L5" s="4"/>
      <c r="M5" s="4"/>
      <c r="N5" s="4"/>
      <c r="O5" s="4"/>
      <c r="P5" s="4"/>
      <c r="Q5" s="4"/>
    </row>
    <row r="6" spans="2:21" s="1" customFormat="1" ht="15" customHeight="1">
      <c r="B6" s="15"/>
      <c r="C6" s="16"/>
      <c r="D6" s="16"/>
      <c r="E6" s="2"/>
      <c r="F6" s="13"/>
      <c r="G6" s="4"/>
      <c r="H6" s="4"/>
      <c r="I6" s="4"/>
      <c r="J6" s="4"/>
      <c r="K6" s="4"/>
      <c r="L6" s="4"/>
      <c r="M6" s="4"/>
      <c r="N6" s="4"/>
      <c r="O6" s="4"/>
      <c r="P6" s="4"/>
      <c r="Q6" s="4"/>
    </row>
    <row r="7" spans="2:21" s="1" customFormat="1" ht="15" customHeight="1">
      <c r="B7" s="15"/>
      <c r="C7" s="16"/>
      <c r="D7" s="16"/>
      <c r="E7" s="2"/>
      <c r="F7" s="13"/>
      <c r="G7" s="4"/>
      <c r="H7" s="4"/>
      <c r="I7" s="4"/>
      <c r="J7" s="4"/>
      <c r="K7" s="4"/>
      <c r="L7" s="4"/>
      <c r="M7" s="4"/>
      <c r="N7" s="4"/>
      <c r="O7" s="4"/>
      <c r="P7" s="4"/>
      <c r="Q7" s="4"/>
    </row>
    <row r="8" spans="2:21" s="1" customFormat="1" ht="15" customHeight="1">
      <c r="B8" s="15"/>
      <c r="C8" s="16"/>
      <c r="D8" s="16"/>
      <c r="E8" s="2"/>
      <c r="F8" s="13"/>
      <c r="G8" s="4"/>
      <c r="H8" s="4"/>
      <c r="I8" s="4"/>
      <c r="J8" s="4"/>
      <c r="K8" s="4"/>
      <c r="L8" s="4"/>
      <c r="M8" s="4"/>
      <c r="N8" s="4"/>
      <c r="O8" s="4"/>
      <c r="P8" s="4"/>
      <c r="Q8" s="4"/>
    </row>
    <row r="9" spans="2:21" s="1" customFormat="1" ht="15" hidden="1" customHeight="1">
      <c r="B9" s="15"/>
      <c r="C9" s="16"/>
      <c r="D9" s="16"/>
      <c r="E9" s="2"/>
      <c r="F9" s="13"/>
      <c r="G9" s="4"/>
      <c r="H9" s="4"/>
      <c r="I9" s="4"/>
      <c r="J9" s="4"/>
      <c r="K9" s="4"/>
      <c r="L9" s="4"/>
      <c r="M9" s="4"/>
      <c r="N9" s="4"/>
      <c r="O9" s="4"/>
      <c r="P9" s="4"/>
      <c r="Q9" s="4"/>
      <c r="T9" s="4"/>
      <c r="U9" s="4"/>
    </row>
    <row r="10" spans="2:21" s="1" customFormat="1" ht="15" hidden="1" customHeight="1">
      <c r="B10" s="15"/>
      <c r="C10" s="16"/>
      <c r="D10" s="16"/>
      <c r="E10" s="2"/>
      <c r="F10" s="13"/>
      <c r="G10" s="4"/>
      <c r="H10" s="4"/>
      <c r="I10" s="4"/>
      <c r="J10" s="4"/>
      <c r="K10" s="4"/>
      <c r="L10" s="4"/>
      <c r="M10" s="4"/>
      <c r="N10" s="4"/>
      <c r="O10" s="4"/>
      <c r="P10" s="4"/>
      <c r="Q10" s="4"/>
      <c r="T10" s="3"/>
      <c r="U10" s="3"/>
    </row>
    <row r="11" spans="2:21" s="1" customFormat="1" ht="15" hidden="1" customHeight="1">
      <c r="B11" s="15"/>
      <c r="C11" s="16"/>
      <c r="D11" s="16"/>
      <c r="E11" s="2"/>
      <c r="F11" s="13"/>
      <c r="G11" s="4"/>
      <c r="H11" s="4"/>
      <c r="I11" s="4"/>
      <c r="J11" s="4"/>
      <c r="K11" s="4"/>
      <c r="L11" s="4"/>
      <c r="M11" s="4"/>
      <c r="N11" s="4"/>
      <c r="O11" s="4"/>
      <c r="P11" s="4"/>
      <c r="Q11" s="4"/>
      <c r="T11" s="6"/>
    </row>
    <row r="12" spans="2:21" s="1" customFormat="1" ht="15" hidden="1" customHeight="1">
      <c r="B12" s="15"/>
      <c r="C12" s="16"/>
      <c r="D12" s="16"/>
      <c r="E12" s="2"/>
      <c r="F12" s="13"/>
      <c r="G12" s="4"/>
      <c r="H12" s="4"/>
      <c r="I12" s="4"/>
      <c r="J12" s="4"/>
      <c r="K12" s="4"/>
      <c r="L12" s="4"/>
      <c r="M12" s="4"/>
      <c r="N12" s="4"/>
      <c r="O12" s="4"/>
      <c r="P12" s="4"/>
      <c r="Q12" s="4"/>
      <c r="T12" s="6"/>
    </row>
    <row r="13" spans="2:21" s="1" customFormat="1" ht="15" hidden="1" customHeight="1">
      <c r="B13" s="15"/>
      <c r="C13" s="16"/>
      <c r="D13" s="16"/>
      <c r="E13" s="2"/>
      <c r="F13" s="13"/>
      <c r="G13" s="4"/>
      <c r="H13" s="4"/>
      <c r="I13" s="4"/>
      <c r="J13" s="4"/>
      <c r="K13" s="4"/>
      <c r="L13" s="4"/>
      <c r="M13" s="4"/>
      <c r="N13" s="4"/>
      <c r="O13" s="4"/>
      <c r="P13" s="4"/>
      <c r="Q13" s="4"/>
      <c r="T13" s="6"/>
    </row>
    <row r="14" spans="2:21" s="1" customFormat="1" ht="15" customHeight="1">
      <c r="B14" s="15"/>
      <c r="C14" s="16"/>
      <c r="D14" s="16"/>
      <c r="E14" s="2"/>
      <c r="F14" s="13"/>
      <c r="G14" s="4"/>
      <c r="H14" s="4"/>
      <c r="I14" s="4"/>
      <c r="J14" s="4"/>
      <c r="K14" s="4"/>
      <c r="L14" s="4"/>
      <c r="M14" s="4"/>
      <c r="N14" s="4"/>
      <c r="O14" s="4"/>
      <c r="P14" s="4"/>
      <c r="Q14" s="4"/>
    </row>
    <row r="15" spans="2:21" s="1" customFormat="1" ht="15" customHeight="1">
      <c r="B15" s="15"/>
      <c r="C15" s="16"/>
      <c r="D15" s="16"/>
      <c r="E15" s="2"/>
      <c r="F15" s="13"/>
      <c r="G15" s="4"/>
      <c r="H15" s="4"/>
      <c r="I15" s="4"/>
      <c r="J15" s="4"/>
      <c r="K15" s="4"/>
      <c r="L15" s="4"/>
      <c r="M15" s="4"/>
      <c r="N15" s="4"/>
      <c r="O15" s="4"/>
      <c r="P15" s="4"/>
      <c r="Q15" s="4"/>
    </row>
    <row r="16" spans="2:21" s="1" customFormat="1" ht="15" customHeight="1">
      <c r="B16" s="15"/>
      <c r="C16" s="16"/>
      <c r="D16" s="16"/>
      <c r="E16" s="2"/>
      <c r="F16" s="13"/>
      <c r="G16" s="4"/>
      <c r="H16" s="4"/>
      <c r="I16" s="4"/>
      <c r="J16" s="4"/>
      <c r="K16" s="4"/>
      <c r="L16" s="4"/>
      <c r="M16" s="4"/>
      <c r="N16" s="4"/>
      <c r="O16" s="4"/>
      <c r="P16" s="4"/>
      <c r="Q16" s="4"/>
    </row>
    <row r="17" spans="2:21" s="1" customFormat="1" ht="15" customHeight="1">
      <c r="B17" s="15"/>
      <c r="C17" s="16"/>
      <c r="D17" s="16"/>
      <c r="E17" s="2"/>
      <c r="F17" s="13"/>
      <c r="G17" s="4"/>
      <c r="H17" s="4"/>
      <c r="I17" s="4"/>
      <c r="J17" s="4"/>
      <c r="K17" s="4"/>
      <c r="L17" s="4"/>
      <c r="M17" s="4"/>
      <c r="N17" s="4"/>
      <c r="O17" s="4"/>
      <c r="P17" s="4"/>
      <c r="Q17" s="4"/>
    </row>
    <row r="18" spans="2:21" s="1" customFormat="1" ht="15" customHeight="1">
      <c r="B18" s="15"/>
      <c r="C18" s="16"/>
      <c r="D18" s="16"/>
      <c r="E18" s="2"/>
      <c r="F18" s="13"/>
      <c r="G18" s="4"/>
      <c r="H18" s="4"/>
      <c r="I18" s="4"/>
      <c r="J18" s="4"/>
      <c r="K18" s="4"/>
      <c r="L18" s="4"/>
      <c r="M18" s="4"/>
      <c r="N18" s="4"/>
      <c r="O18" s="4"/>
      <c r="P18" s="4"/>
      <c r="Q18" s="4"/>
    </row>
    <row r="19" spans="2:21" s="1" customFormat="1" ht="15" customHeight="1">
      <c r="B19" s="15"/>
      <c r="C19" s="16"/>
      <c r="D19" s="16"/>
      <c r="E19" s="2"/>
      <c r="F19" s="13"/>
      <c r="G19" s="4"/>
      <c r="H19" s="4"/>
      <c r="I19" s="4"/>
      <c r="J19" s="4"/>
      <c r="K19" s="4"/>
      <c r="L19" s="4"/>
      <c r="M19" s="4"/>
      <c r="N19" s="4"/>
      <c r="O19" s="4"/>
      <c r="P19" s="4"/>
      <c r="Q19" s="4"/>
    </row>
    <row r="20" spans="2:21" s="1" customFormat="1" ht="15" customHeight="1">
      <c r="B20" s="15"/>
      <c r="C20" s="16"/>
      <c r="D20" s="16"/>
      <c r="E20" s="2"/>
      <c r="F20" s="13"/>
      <c r="G20" s="4"/>
      <c r="H20" s="4"/>
      <c r="I20" s="4"/>
      <c r="J20" s="4"/>
      <c r="K20" s="4"/>
      <c r="L20" s="4"/>
      <c r="M20" s="4"/>
      <c r="N20" s="4"/>
      <c r="O20" s="4"/>
      <c r="P20" s="4"/>
      <c r="Q20" s="4"/>
    </row>
    <row r="21" spans="2:21" s="1" customFormat="1" ht="15" customHeight="1">
      <c r="B21" s="15"/>
      <c r="C21" s="16"/>
      <c r="D21" s="16"/>
      <c r="E21" s="2"/>
      <c r="F21" s="13"/>
      <c r="G21" s="4"/>
      <c r="H21" s="4"/>
      <c r="I21" s="4"/>
      <c r="J21" s="4"/>
      <c r="K21" s="4"/>
      <c r="L21" s="4"/>
      <c r="M21" s="4"/>
      <c r="N21" s="4"/>
      <c r="O21" s="4"/>
      <c r="P21" s="4"/>
      <c r="Q21" s="4"/>
    </row>
    <row r="22" spans="2:21" s="1" customFormat="1" ht="15" customHeight="1">
      <c r="B22" s="15"/>
      <c r="C22" s="16"/>
      <c r="D22" s="16"/>
      <c r="E22" s="2"/>
      <c r="F22" s="13"/>
      <c r="G22" s="4"/>
      <c r="H22" s="4"/>
      <c r="I22" s="4"/>
      <c r="J22" s="4"/>
      <c r="K22" s="4"/>
      <c r="L22" s="4"/>
      <c r="M22" s="4"/>
      <c r="N22" s="4"/>
      <c r="O22" s="4"/>
      <c r="P22" s="4"/>
      <c r="Q22" s="4"/>
    </row>
    <row r="23" spans="2:21" s="1" customFormat="1" ht="15" customHeight="1">
      <c r="B23" s="15"/>
      <c r="C23" s="16"/>
      <c r="D23" s="16"/>
      <c r="E23" s="2"/>
      <c r="F23" s="13"/>
      <c r="G23" s="4"/>
      <c r="H23" s="4"/>
      <c r="I23" s="4"/>
      <c r="J23" s="4"/>
      <c r="K23" s="4"/>
      <c r="L23" s="4"/>
      <c r="M23" s="4"/>
      <c r="N23" s="4"/>
      <c r="O23" s="4"/>
      <c r="P23" s="4"/>
      <c r="Q23" s="4"/>
    </row>
    <row r="24" spans="2:21" s="1" customFormat="1" ht="15" customHeight="1">
      <c r="B24" s="15"/>
      <c r="C24" s="16"/>
      <c r="D24" s="16"/>
      <c r="E24" s="2"/>
      <c r="F24" s="13"/>
      <c r="G24" s="4"/>
      <c r="H24" s="4"/>
      <c r="I24" s="4"/>
      <c r="J24" s="4"/>
      <c r="K24" s="4"/>
      <c r="L24" s="4"/>
      <c r="M24" s="4"/>
      <c r="N24" s="4"/>
      <c r="O24" s="4"/>
      <c r="P24" s="4"/>
      <c r="Q24" s="4"/>
    </row>
    <row r="25" spans="2:21" s="1" customFormat="1" ht="15" customHeight="1">
      <c r="B25" s="15"/>
      <c r="C25" s="16"/>
      <c r="D25" s="16"/>
      <c r="E25" s="2"/>
      <c r="F25" s="13"/>
      <c r="G25" s="4"/>
      <c r="H25" s="4"/>
      <c r="I25" s="4"/>
      <c r="J25" s="4"/>
      <c r="K25" s="4"/>
      <c r="L25" s="4"/>
      <c r="M25" s="4"/>
      <c r="N25" s="4"/>
      <c r="O25" s="4"/>
      <c r="P25" s="4"/>
      <c r="Q25" s="4"/>
    </row>
    <row r="26" spans="2:21" s="1" customFormat="1" ht="15" customHeight="1">
      <c r="B26" s="15"/>
      <c r="C26" s="16"/>
      <c r="D26" s="16"/>
      <c r="E26" s="2"/>
      <c r="F26" s="13"/>
      <c r="G26" s="4"/>
      <c r="H26" s="4"/>
      <c r="I26" s="4"/>
      <c r="J26" s="4"/>
      <c r="K26" s="4"/>
      <c r="L26" s="4"/>
      <c r="M26" s="4"/>
      <c r="N26" s="4"/>
      <c r="O26" s="4"/>
      <c r="P26" s="4"/>
      <c r="Q26" s="4"/>
    </row>
    <row r="27" spans="2:21" s="1" customFormat="1" ht="15" customHeight="1">
      <c r="B27" s="171"/>
      <c r="C27" s="172"/>
      <c r="D27" s="172"/>
      <c r="E27" s="5"/>
      <c r="F27" s="34"/>
      <c r="G27" s="10"/>
      <c r="H27" s="10"/>
      <c r="I27" s="10"/>
      <c r="J27" s="10"/>
      <c r="K27" s="10"/>
      <c r="L27" s="10"/>
      <c r="M27" s="10"/>
      <c r="N27" s="10"/>
      <c r="O27" s="10"/>
      <c r="P27" s="10"/>
      <c r="Q27" s="10"/>
    </row>
    <row r="28" spans="2:21" s="4" customFormat="1" ht="129.94999999999999" customHeight="1">
      <c r="B28" s="303" t="s">
        <v>274</v>
      </c>
      <c r="C28" s="303"/>
      <c r="D28" s="303"/>
      <c r="E28" s="303"/>
      <c r="F28" s="21"/>
      <c r="G28" s="22" t="s">
        <v>38</v>
      </c>
      <c r="H28" s="23" t="s">
        <v>39</v>
      </c>
      <c r="I28" s="23" t="s">
        <v>40</v>
      </c>
      <c r="J28" s="23" t="s">
        <v>41</v>
      </c>
      <c r="K28" s="23" t="s">
        <v>42</v>
      </c>
      <c r="L28" s="23" t="s">
        <v>43</v>
      </c>
      <c r="M28" s="23" t="s">
        <v>44</v>
      </c>
      <c r="N28" s="23" t="s">
        <v>45</v>
      </c>
      <c r="O28" s="23" t="s">
        <v>46</v>
      </c>
      <c r="P28" s="23" t="s">
        <v>231</v>
      </c>
      <c r="Q28" s="24" t="s">
        <v>49</v>
      </c>
      <c r="R28" s="17"/>
      <c r="S28" s="17"/>
      <c r="T28" s="1"/>
      <c r="U28" s="1"/>
    </row>
    <row r="29" spans="2:21" s="3" customFormat="1" ht="20.100000000000001" customHeight="1">
      <c r="B29" s="304"/>
      <c r="C29" s="304"/>
      <c r="D29" s="304"/>
      <c r="E29" s="304"/>
      <c r="F29" s="11" t="s">
        <v>0</v>
      </c>
      <c r="G29" s="25"/>
      <c r="H29" s="26"/>
      <c r="I29" s="26"/>
      <c r="J29" s="26"/>
      <c r="K29" s="26"/>
      <c r="L29" s="26"/>
      <c r="M29" s="26"/>
      <c r="N29" s="26"/>
      <c r="O29" s="26"/>
      <c r="P29" s="26"/>
      <c r="Q29" s="27"/>
      <c r="T29" s="1"/>
      <c r="U29" s="1"/>
    </row>
    <row r="31" spans="2:21" ht="67.5" customHeight="1">
      <c r="B31" s="305"/>
      <c r="C31" s="306"/>
      <c r="D31" s="307"/>
      <c r="E31" s="173" t="str">
        <f t="shared" ref="E31:M31" si="0">G28</f>
        <v>上司とのキャリア面談</v>
      </c>
      <c r="F31" s="173" t="str">
        <f t="shared" si="0"/>
        <v>上司によるキャリア形成の後押し</v>
      </c>
      <c r="G31" s="173" t="str">
        <f t="shared" si="0"/>
        <v>メンター制度</v>
      </c>
      <c r="H31" s="173" t="str">
        <f t="shared" si="0"/>
        <v>キャリアデザイン研修</v>
      </c>
      <c r="I31" s="173" t="str">
        <f t="shared" si="0"/>
        <v>自己申告制度による異動</v>
      </c>
      <c r="J31" s="173" t="str">
        <f t="shared" si="0"/>
        <v>社内公募制度による異動</v>
      </c>
      <c r="K31" s="173" t="str">
        <f t="shared" si="0"/>
        <v>資格取得や研修受講の費用援助</v>
      </c>
      <c r="L31" s="173" t="str">
        <f t="shared" si="0"/>
        <v>キャリアカウンセラーへの相談</v>
      </c>
      <c r="M31" s="173" t="str">
        <f t="shared" si="0"/>
        <v>外部組織への会社からの派遣（セミナー等）</v>
      </c>
      <c r="N31" s="261" t="s">
        <v>277</v>
      </c>
      <c r="O31" s="173" t="str">
        <f>Q28</f>
        <v>よい影響を与えたものはない</v>
      </c>
      <c r="P31" s="75"/>
    </row>
    <row r="32" spans="2:21" ht="24.75" customHeight="1">
      <c r="B32" s="308" t="s">
        <v>247</v>
      </c>
      <c r="C32" s="174" t="s">
        <v>275</v>
      </c>
      <c r="D32" s="175" t="s">
        <v>278</v>
      </c>
      <c r="E32" s="254">
        <v>25.454545454545453</v>
      </c>
      <c r="F32" s="254">
        <v>10.303030303030303</v>
      </c>
      <c r="G32" s="254">
        <v>2.7272727272727271</v>
      </c>
      <c r="H32" s="254">
        <v>11.818181818181818</v>
      </c>
      <c r="I32" s="254">
        <v>11.515151515151516</v>
      </c>
      <c r="J32" s="254">
        <v>4.8484848484848486</v>
      </c>
      <c r="K32" s="254">
        <v>25.454545454545453</v>
      </c>
      <c r="L32" s="254">
        <v>1.2121212121212122</v>
      </c>
      <c r="M32" s="254">
        <v>11.212121212121213</v>
      </c>
      <c r="N32" s="259">
        <v>60.6</v>
      </c>
      <c r="O32" s="254">
        <v>21.515151515151516</v>
      </c>
      <c r="P32" s="75"/>
      <c r="Q32" s="253"/>
    </row>
    <row r="33" spans="2:16" ht="24.75" customHeight="1" thickBot="1">
      <c r="B33" s="308"/>
      <c r="C33" s="309" t="s">
        <v>276</v>
      </c>
      <c r="D33" s="310"/>
      <c r="E33" s="254">
        <v>39.1</v>
      </c>
      <c r="F33" s="254">
        <v>77.3</v>
      </c>
      <c r="G33" s="254">
        <v>29</v>
      </c>
      <c r="H33" s="254">
        <v>48.1</v>
      </c>
      <c r="I33" s="254">
        <v>43.2</v>
      </c>
      <c r="J33" s="254">
        <v>34</v>
      </c>
      <c r="K33" s="254">
        <v>63.2</v>
      </c>
      <c r="L33" s="254">
        <v>40</v>
      </c>
      <c r="M33" s="254">
        <v>52.1</v>
      </c>
      <c r="N33" s="255">
        <v>66.7</v>
      </c>
      <c r="O33" s="254">
        <v>0</v>
      </c>
      <c r="P33" s="75"/>
    </row>
    <row r="34" spans="2:16" ht="24.75" customHeight="1" thickTop="1">
      <c r="B34" s="311" t="s">
        <v>281</v>
      </c>
      <c r="C34" s="177" t="s">
        <v>275</v>
      </c>
      <c r="D34" s="178" t="s">
        <v>279</v>
      </c>
      <c r="E34" s="256">
        <v>23.595505617977526</v>
      </c>
      <c r="F34" s="256">
        <v>19.101123595505616</v>
      </c>
      <c r="G34" s="256">
        <v>4.4943820224719104</v>
      </c>
      <c r="H34" s="256">
        <v>8.9887640449438209</v>
      </c>
      <c r="I34" s="256">
        <v>13.48314606741573</v>
      </c>
      <c r="J34" s="256">
        <v>1.1235955056179776</v>
      </c>
      <c r="K34" s="256">
        <v>38.202247191011232</v>
      </c>
      <c r="L34" s="256">
        <v>1.1235955056179776</v>
      </c>
      <c r="M34" s="256">
        <v>16.853932584269664</v>
      </c>
      <c r="N34" s="260">
        <v>0</v>
      </c>
      <c r="O34" s="256">
        <v>15.730337078651685</v>
      </c>
      <c r="P34" s="176"/>
    </row>
    <row r="35" spans="2:16" ht="24.75" customHeight="1">
      <c r="B35" s="312"/>
      <c r="C35" s="309" t="s">
        <v>276</v>
      </c>
      <c r="D35" s="310"/>
      <c r="E35" s="257">
        <v>33.9</v>
      </c>
      <c r="F35" s="257">
        <v>81</v>
      </c>
      <c r="G35" s="257">
        <v>40</v>
      </c>
      <c r="H35" s="257">
        <v>32</v>
      </c>
      <c r="I35" s="257">
        <v>50</v>
      </c>
      <c r="J35" s="257">
        <v>25</v>
      </c>
      <c r="K35" s="257">
        <v>77.3</v>
      </c>
      <c r="L35" s="257">
        <v>16.7</v>
      </c>
      <c r="M35" s="257">
        <v>68.2</v>
      </c>
      <c r="N35" s="258">
        <v>0</v>
      </c>
      <c r="O35" s="257">
        <v>0</v>
      </c>
      <c r="P35" s="176"/>
    </row>
  </sheetData>
  <mergeCells count="6">
    <mergeCell ref="B28:E29"/>
    <mergeCell ref="B31:D31"/>
    <mergeCell ref="B32:B33"/>
    <mergeCell ref="C33:D33"/>
    <mergeCell ref="B34:B35"/>
    <mergeCell ref="C35:D35"/>
  </mergeCells>
  <phoneticPr fontId="7"/>
  <conditionalFormatting sqref="G28:Q28">
    <cfRule type="cellIs" dxfId="122" priority="3" stopIfTrue="1" operator="equal">
      <formula>"."</formula>
    </cfRule>
  </conditionalFormatting>
  <conditionalFormatting sqref="R28">
    <cfRule type="cellIs" dxfId="121" priority="2" stopIfTrue="1" operator="equal">
      <formula>"."</formula>
    </cfRule>
  </conditionalFormatting>
  <conditionalFormatting sqref="S28">
    <cfRule type="cellIs" dxfId="120"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67"/>
  <sheetViews>
    <sheetView topLeftCell="A49" zoomScale="87" zoomScaleNormal="87" workbookViewId="0">
      <selection activeCell="B57" sqref="B57:B67"/>
    </sheetView>
  </sheetViews>
  <sheetFormatPr defaultRowHeight="13.5"/>
  <cols>
    <col min="3" max="3" width="17.5" customWidth="1"/>
  </cols>
  <sheetData>
    <row r="1" spans="2:20">
      <c r="B1" s="189"/>
      <c r="C1" s="190"/>
      <c r="D1" s="181"/>
      <c r="E1" s="188"/>
      <c r="F1" s="183"/>
      <c r="G1" s="183"/>
      <c r="H1" s="183"/>
      <c r="I1" s="183"/>
      <c r="J1" s="183"/>
      <c r="K1" s="183"/>
      <c r="L1" s="183"/>
      <c r="M1" s="183"/>
      <c r="N1" s="183"/>
      <c r="O1" s="183"/>
      <c r="P1" s="183"/>
      <c r="Q1" s="180"/>
      <c r="R1" s="180"/>
      <c r="S1" s="180"/>
      <c r="T1" s="180"/>
    </row>
    <row r="2" spans="2:20">
      <c r="B2" s="189"/>
      <c r="C2" s="190"/>
      <c r="D2" s="181"/>
      <c r="E2" s="188"/>
      <c r="F2" s="183"/>
      <c r="G2" s="183"/>
      <c r="H2" s="183"/>
      <c r="I2" s="183"/>
      <c r="J2" s="183"/>
      <c r="K2" s="183"/>
      <c r="L2" s="183"/>
      <c r="M2" s="183"/>
      <c r="N2" s="183"/>
      <c r="O2" s="183"/>
      <c r="P2" s="183"/>
      <c r="Q2" s="180"/>
      <c r="R2" s="180"/>
      <c r="S2" s="180"/>
      <c r="T2" s="180"/>
    </row>
    <row r="3" spans="2:20">
      <c r="B3" s="189"/>
      <c r="C3" s="190"/>
      <c r="D3" s="181"/>
      <c r="E3" s="188"/>
      <c r="F3" s="183"/>
      <c r="G3" s="183"/>
      <c r="H3" s="183"/>
      <c r="I3" s="183"/>
      <c r="J3" s="183"/>
      <c r="K3" s="183"/>
      <c r="L3" s="183"/>
      <c r="M3" s="183"/>
      <c r="N3" s="183"/>
      <c r="O3" s="183"/>
      <c r="P3" s="183"/>
      <c r="Q3" s="180"/>
      <c r="R3" s="180"/>
      <c r="S3" s="180"/>
      <c r="T3" s="180"/>
    </row>
    <row r="4" spans="2:20">
      <c r="B4" s="189"/>
      <c r="C4" s="190"/>
      <c r="D4" s="181"/>
      <c r="E4" s="188"/>
      <c r="F4" s="183"/>
      <c r="G4" s="183"/>
      <c r="H4" s="183"/>
      <c r="I4" s="183"/>
      <c r="J4" s="183"/>
      <c r="K4" s="183"/>
      <c r="L4" s="183"/>
      <c r="M4" s="183"/>
      <c r="N4" s="183"/>
      <c r="O4" s="183"/>
      <c r="P4" s="183"/>
      <c r="Q4" s="180"/>
      <c r="R4" s="180"/>
      <c r="S4" s="180"/>
      <c r="T4" s="180"/>
    </row>
    <row r="5" spans="2:20">
      <c r="B5" s="189"/>
      <c r="C5" s="190"/>
      <c r="D5" s="181"/>
      <c r="E5" s="188"/>
      <c r="F5" s="183"/>
      <c r="G5" s="183"/>
      <c r="H5" s="183"/>
      <c r="I5" s="183"/>
      <c r="J5" s="183"/>
      <c r="K5" s="183"/>
      <c r="L5" s="183"/>
      <c r="M5" s="183"/>
      <c r="N5" s="183"/>
      <c r="O5" s="183"/>
      <c r="P5" s="183"/>
      <c r="Q5" s="180"/>
      <c r="R5" s="180"/>
      <c r="S5" s="180"/>
      <c r="T5" s="180"/>
    </row>
    <row r="6" spans="2:20">
      <c r="B6" s="189"/>
      <c r="C6" s="190"/>
      <c r="D6" s="181"/>
      <c r="E6" s="188"/>
      <c r="F6" s="183"/>
      <c r="G6" s="183"/>
      <c r="H6" s="183"/>
      <c r="I6" s="183"/>
      <c r="J6" s="183"/>
      <c r="K6" s="183"/>
      <c r="L6" s="183"/>
      <c r="M6" s="183"/>
      <c r="N6" s="183"/>
      <c r="O6" s="183"/>
      <c r="P6" s="183"/>
      <c r="Q6" s="180"/>
      <c r="R6" s="180"/>
      <c r="S6" s="180"/>
      <c r="T6" s="180"/>
    </row>
    <row r="7" spans="2:20">
      <c r="B7" s="189"/>
      <c r="C7" s="190"/>
      <c r="D7" s="181"/>
      <c r="E7" s="188"/>
      <c r="F7" s="183"/>
      <c r="G7" s="183"/>
      <c r="H7" s="183"/>
      <c r="I7" s="183"/>
      <c r="J7" s="183"/>
      <c r="K7" s="183"/>
      <c r="L7" s="183"/>
      <c r="M7" s="183"/>
      <c r="N7" s="183"/>
      <c r="O7" s="183"/>
      <c r="P7" s="183"/>
      <c r="Q7" s="180"/>
      <c r="R7" s="180"/>
      <c r="S7" s="180"/>
      <c r="T7" s="180"/>
    </row>
    <row r="8" spans="2:20">
      <c r="B8" s="189"/>
      <c r="C8" s="190"/>
      <c r="D8" s="181"/>
      <c r="E8" s="188"/>
      <c r="F8" s="183"/>
      <c r="G8" s="183"/>
      <c r="H8" s="183"/>
      <c r="I8" s="183"/>
      <c r="J8" s="183"/>
      <c r="K8" s="183"/>
      <c r="L8" s="183"/>
      <c r="M8" s="183"/>
      <c r="N8" s="183"/>
      <c r="O8" s="183"/>
      <c r="P8" s="183"/>
      <c r="Q8" s="180"/>
      <c r="R8" s="180"/>
      <c r="S8" s="180"/>
      <c r="T8" s="180"/>
    </row>
    <row r="9" spans="2:20">
      <c r="B9" s="189"/>
      <c r="C9" s="190"/>
      <c r="D9" s="181"/>
      <c r="E9" s="188"/>
      <c r="F9" s="183"/>
      <c r="G9" s="183"/>
      <c r="H9" s="183"/>
      <c r="I9" s="183"/>
      <c r="J9" s="183"/>
      <c r="K9" s="183"/>
      <c r="L9" s="183"/>
      <c r="M9" s="183"/>
      <c r="N9" s="183"/>
      <c r="O9" s="183"/>
      <c r="P9" s="183"/>
      <c r="Q9" s="180"/>
      <c r="R9" s="180"/>
      <c r="S9" s="183"/>
      <c r="T9" s="183"/>
    </row>
    <row r="10" spans="2:20">
      <c r="B10" s="189"/>
      <c r="C10" s="190"/>
      <c r="D10" s="181"/>
      <c r="E10" s="188"/>
      <c r="F10" s="183"/>
      <c r="G10" s="183"/>
      <c r="H10" s="183"/>
      <c r="I10" s="183"/>
      <c r="J10" s="183"/>
      <c r="K10" s="183"/>
      <c r="L10" s="183"/>
      <c r="M10" s="183"/>
      <c r="N10" s="183"/>
      <c r="O10" s="183"/>
      <c r="P10" s="183"/>
      <c r="Q10" s="180"/>
      <c r="R10" s="180"/>
      <c r="S10" s="182"/>
      <c r="T10" s="182"/>
    </row>
    <row r="11" spans="2:20">
      <c r="B11" s="189"/>
      <c r="C11" s="190"/>
      <c r="D11" s="181"/>
      <c r="E11" s="188"/>
      <c r="F11" s="183"/>
      <c r="G11" s="183"/>
      <c r="H11" s="183"/>
      <c r="I11" s="183"/>
      <c r="J11" s="183"/>
      <c r="K11" s="183"/>
      <c r="L11" s="183"/>
      <c r="M11" s="183"/>
      <c r="N11" s="183"/>
      <c r="O11" s="183"/>
      <c r="P11" s="183"/>
      <c r="Q11" s="180"/>
      <c r="R11" s="180"/>
      <c r="S11" s="185"/>
      <c r="T11" s="180"/>
    </row>
    <row r="12" spans="2:20">
      <c r="B12" s="189"/>
      <c r="C12" s="190"/>
      <c r="D12" s="181"/>
      <c r="E12" s="188"/>
      <c r="F12" s="183"/>
      <c r="G12" s="183"/>
      <c r="H12" s="183"/>
      <c r="I12" s="183"/>
      <c r="J12" s="183"/>
      <c r="K12" s="183"/>
      <c r="L12" s="183"/>
      <c r="M12" s="183"/>
      <c r="N12" s="183"/>
      <c r="O12" s="183"/>
      <c r="P12" s="183"/>
      <c r="Q12" s="180"/>
      <c r="R12" s="180"/>
      <c r="S12" s="185"/>
      <c r="T12" s="180"/>
    </row>
    <row r="13" spans="2:20">
      <c r="B13" s="189"/>
      <c r="C13" s="190"/>
      <c r="D13" s="181"/>
      <c r="E13" s="188"/>
      <c r="F13" s="183"/>
      <c r="G13" s="183"/>
      <c r="H13" s="183"/>
      <c r="I13" s="183"/>
      <c r="J13" s="183"/>
      <c r="K13" s="183"/>
      <c r="L13" s="183"/>
      <c r="M13" s="183"/>
      <c r="N13" s="183"/>
      <c r="O13" s="183"/>
      <c r="P13" s="183"/>
      <c r="Q13" s="180"/>
      <c r="R13" s="180"/>
      <c r="S13" s="185"/>
      <c r="T13" s="180"/>
    </row>
    <row r="14" spans="2:20">
      <c r="B14" s="189"/>
      <c r="C14" s="190"/>
      <c r="D14" s="181"/>
      <c r="E14" s="188"/>
      <c r="F14" s="183"/>
      <c r="G14" s="183"/>
      <c r="H14" s="183"/>
      <c r="I14" s="183"/>
      <c r="J14" s="183"/>
      <c r="K14" s="183"/>
      <c r="L14" s="183"/>
      <c r="M14" s="183"/>
      <c r="N14" s="183"/>
      <c r="O14" s="183"/>
      <c r="P14" s="183"/>
      <c r="Q14" s="180"/>
      <c r="R14" s="180"/>
      <c r="S14" s="180"/>
      <c r="T14" s="180"/>
    </row>
    <row r="15" spans="2:20">
      <c r="B15" s="189"/>
      <c r="C15" s="190"/>
      <c r="D15" s="181"/>
      <c r="E15" s="188"/>
      <c r="F15" s="183"/>
      <c r="G15" s="183"/>
      <c r="H15" s="183"/>
      <c r="I15" s="183"/>
      <c r="J15" s="183"/>
      <c r="K15" s="183"/>
      <c r="L15" s="183"/>
      <c r="M15" s="183"/>
      <c r="N15" s="183"/>
      <c r="O15" s="183"/>
      <c r="P15" s="183"/>
      <c r="Q15" s="180"/>
      <c r="R15" s="180"/>
      <c r="S15" s="180"/>
      <c r="T15" s="180"/>
    </row>
    <row r="16" spans="2:20">
      <c r="B16" s="189"/>
      <c r="C16" s="190"/>
      <c r="D16" s="181"/>
      <c r="E16" s="188"/>
      <c r="F16" s="183"/>
      <c r="G16" s="183"/>
      <c r="H16" s="183"/>
      <c r="I16" s="183"/>
      <c r="J16" s="183"/>
      <c r="K16" s="183"/>
      <c r="L16" s="183"/>
      <c r="M16" s="183"/>
      <c r="N16" s="183"/>
      <c r="O16" s="183"/>
      <c r="P16" s="183"/>
      <c r="Q16" s="180"/>
      <c r="R16" s="180"/>
      <c r="S16" s="180"/>
      <c r="T16" s="180"/>
    </row>
    <row r="17" spans="2:20">
      <c r="B17" s="189"/>
      <c r="C17" s="190"/>
      <c r="D17" s="181"/>
      <c r="E17" s="188"/>
      <c r="F17" s="183"/>
      <c r="G17" s="183"/>
      <c r="H17" s="183"/>
      <c r="I17" s="183"/>
      <c r="J17" s="183"/>
      <c r="K17" s="183"/>
      <c r="L17" s="183"/>
      <c r="M17" s="183"/>
      <c r="N17" s="183"/>
      <c r="O17" s="183"/>
      <c r="P17" s="183"/>
      <c r="Q17" s="180"/>
      <c r="R17" s="180"/>
      <c r="S17" s="180"/>
      <c r="T17" s="180"/>
    </row>
    <row r="18" spans="2:20">
      <c r="B18" s="189"/>
      <c r="C18" s="190"/>
      <c r="D18" s="181"/>
      <c r="E18" s="188"/>
      <c r="F18" s="183"/>
      <c r="G18" s="183"/>
      <c r="H18" s="183"/>
      <c r="I18" s="183"/>
      <c r="J18" s="183"/>
      <c r="K18" s="183"/>
      <c r="L18" s="183"/>
      <c r="M18" s="183"/>
      <c r="N18" s="183"/>
      <c r="O18" s="183"/>
      <c r="P18" s="183"/>
      <c r="Q18" s="180"/>
      <c r="R18" s="180"/>
      <c r="S18" s="180"/>
      <c r="T18" s="180"/>
    </row>
    <row r="19" spans="2:20">
      <c r="B19" s="189"/>
      <c r="C19" s="190"/>
      <c r="D19" s="181"/>
      <c r="E19" s="188"/>
      <c r="F19" s="183"/>
      <c r="G19" s="183"/>
      <c r="H19" s="183"/>
      <c r="I19" s="183"/>
      <c r="J19" s="183"/>
      <c r="K19" s="183"/>
      <c r="L19" s="183"/>
      <c r="M19" s="183"/>
      <c r="N19" s="183"/>
      <c r="O19" s="183"/>
      <c r="P19" s="183"/>
      <c r="Q19" s="180"/>
      <c r="R19" s="180"/>
      <c r="S19" s="180"/>
      <c r="T19" s="180"/>
    </row>
    <row r="20" spans="2:20">
      <c r="B20" s="189"/>
      <c r="C20" s="190"/>
      <c r="D20" s="181"/>
      <c r="E20" s="188"/>
      <c r="F20" s="183"/>
      <c r="G20" s="183"/>
      <c r="H20" s="183"/>
      <c r="I20" s="183"/>
      <c r="J20" s="183"/>
      <c r="K20" s="183"/>
      <c r="L20" s="183"/>
      <c r="M20" s="183"/>
      <c r="N20" s="183"/>
      <c r="O20" s="183"/>
      <c r="P20" s="183"/>
      <c r="Q20" s="180"/>
      <c r="R20" s="180"/>
      <c r="S20" s="180"/>
      <c r="T20" s="180"/>
    </row>
    <row r="21" spans="2:20">
      <c r="B21" s="189"/>
      <c r="C21" s="190"/>
      <c r="D21" s="181"/>
      <c r="E21" s="188"/>
      <c r="F21" s="183"/>
      <c r="G21" s="183"/>
      <c r="H21" s="183"/>
      <c r="I21" s="183"/>
      <c r="J21" s="183"/>
      <c r="K21" s="183"/>
      <c r="L21" s="183"/>
      <c r="M21" s="183"/>
      <c r="N21" s="183"/>
      <c r="O21" s="183"/>
      <c r="P21" s="183"/>
      <c r="Q21" s="180"/>
      <c r="R21" s="180"/>
      <c r="S21" s="180"/>
      <c r="T21" s="180"/>
    </row>
    <row r="22" spans="2:20">
      <c r="B22" s="189"/>
      <c r="C22" s="190"/>
      <c r="D22" s="181"/>
      <c r="E22" s="188"/>
      <c r="F22" s="183"/>
      <c r="G22" s="183"/>
      <c r="H22" s="183"/>
      <c r="I22" s="183"/>
      <c r="J22" s="183"/>
      <c r="K22" s="183"/>
      <c r="L22" s="183"/>
      <c r="M22" s="183"/>
      <c r="N22" s="183"/>
      <c r="O22" s="183"/>
      <c r="P22" s="183"/>
      <c r="Q22" s="180"/>
      <c r="R22" s="180"/>
      <c r="S22" s="180"/>
      <c r="T22" s="180"/>
    </row>
    <row r="23" spans="2:20">
      <c r="B23" s="189"/>
      <c r="C23" s="190"/>
      <c r="D23" s="181"/>
      <c r="E23" s="188"/>
      <c r="F23" s="183"/>
      <c r="G23" s="183"/>
      <c r="H23" s="183"/>
      <c r="I23" s="183"/>
      <c r="J23" s="183"/>
      <c r="K23" s="183"/>
      <c r="L23" s="183"/>
      <c r="M23" s="183"/>
      <c r="N23" s="183"/>
      <c r="O23" s="183"/>
      <c r="P23" s="183"/>
      <c r="Q23" s="180"/>
      <c r="R23" s="180"/>
      <c r="S23" s="180"/>
      <c r="T23" s="180"/>
    </row>
    <row r="24" spans="2:20">
      <c r="B24" s="189"/>
      <c r="C24" s="190"/>
      <c r="D24" s="181"/>
      <c r="E24" s="188"/>
      <c r="F24" s="183"/>
      <c r="G24" s="183"/>
      <c r="H24" s="183"/>
      <c r="I24" s="183"/>
      <c r="J24" s="183"/>
      <c r="K24" s="183"/>
      <c r="L24" s="183"/>
      <c r="M24" s="183"/>
      <c r="N24" s="183"/>
      <c r="O24" s="183"/>
      <c r="P24" s="183"/>
      <c r="Q24" s="180"/>
      <c r="R24" s="180"/>
      <c r="S24" s="180"/>
      <c r="T24" s="180"/>
    </row>
    <row r="25" spans="2:20">
      <c r="B25" s="189"/>
      <c r="C25" s="190"/>
      <c r="D25" s="181"/>
      <c r="E25" s="188"/>
      <c r="F25" s="183"/>
      <c r="G25" s="183"/>
      <c r="H25" s="183"/>
      <c r="I25" s="183"/>
      <c r="J25" s="183"/>
      <c r="K25" s="183"/>
      <c r="L25" s="183"/>
      <c r="M25" s="183"/>
      <c r="N25" s="183"/>
      <c r="O25" s="183"/>
      <c r="P25" s="183"/>
      <c r="Q25" s="180"/>
      <c r="R25" s="180"/>
      <c r="S25" s="180"/>
      <c r="T25" s="180"/>
    </row>
    <row r="26" spans="2:20">
      <c r="B26" s="189"/>
      <c r="C26" s="190"/>
      <c r="D26" s="181"/>
      <c r="E26" s="188"/>
      <c r="F26" s="183"/>
      <c r="G26" s="183"/>
      <c r="H26" s="183"/>
      <c r="I26" s="183"/>
      <c r="J26" s="183"/>
      <c r="K26" s="183"/>
      <c r="L26" s="183"/>
      <c r="M26" s="183"/>
      <c r="N26" s="183"/>
      <c r="O26" s="183"/>
      <c r="P26" s="183"/>
      <c r="Q26" s="180"/>
      <c r="R26" s="180"/>
      <c r="S26" s="180"/>
      <c r="T26" s="180"/>
    </row>
    <row r="27" spans="2:20">
      <c r="B27" s="193"/>
      <c r="C27" s="192"/>
      <c r="D27" s="184"/>
      <c r="E27" s="213"/>
      <c r="F27" s="186"/>
      <c r="G27" s="186"/>
      <c r="H27" s="186"/>
      <c r="I27" s="186"/>
      <c r="J27" s="186"/>
      <c r="K27" s="186"/>
      <c r="L27" s="186"/>
      <c r="M27" s="186"/>
      <c r="N27" s="186"/>
      <c r="O27" s="186"/>
      <c r="P27" s="186"/>
      <c r="Q27" s="180"/>
      <c r="R27" s="180"/>
      <c r="S27" s="180"/>
      <c r="T27" s="180"/>
    </row>
    <row r="28" spans="2:20" ht="61.5">
      <c r="B28" s="303" t="s">
        <v>280</v>
      </c>
      <c r="C28" s="314"/>
      <c r="D28" s="314"/>
      <c r="E28" s="194"/>
      <c r="F28" s="195" t="s">
        <v>38</v>
      </c>
      <c r="G28" s="196" t="s">
        <v>39</v>
      </c>
      <c r="H28" s="196" t="s">
        <v>40</v>
      </c>
      <c r="I28" s="196" t="s">
        <v>41</v>
      </c>
      <c r="J28" s="196" t="s">
        <v>42</v>
      </c>
      <c r="K28" s="196" t="s">
        <v>43</v>
      </c>
      <c r="L28" s="196" t="s">
        <v>44</v>
      </c>
      <c r="M28" s="196" t="s">
        <v>45</v>
      </c>
      <c r="N28" s="196" t="s">
        <v>46</v>
      </c>
      <c r="O28" s="196" t="s">
        <v>47</v>
      </c>
      <c r="P28" s="197" t="s">
        <v>49</v>
      </c>
      <c r="Q28" s="191"/>
      <c r="R28" s="191"/>
      <c r="S28" s="180"/>
      <c r="T28" s="180"/>
    </row>
    <row r="29" spans="2:20">
      <c r="B29" s="314"/>
      <c r="C29" s="314"/>
      <c r="D29" s="314"/>
      <c r="E29" s="187" t="s">
        <v>0</v>
      </c>
      <c r="F29" s="198"/>
      <c r="G29" s="199"/>
      <c r="H29" s="199"/>
      <c r="I29" s="199"/>
      <c r="J29" s="199"/>
      <c r="K29" s="199"/>
      <c r="L29" s="199"/>
      <c r="M29" s="199"/>
      <c r="N29" s="199"/>
      <c r="O29" s="199"/>
      <c r="P29" s="200"/>
      <c r="Q29" s="182"/>
      <c r="R29" s="182"/>
      <c r="S29" s="180"/>
      <c r="T29" s="180"/>
    </row>
    <row r="30" spans="2:20">
      <c r="B30" s="279" t="s">
        <v>2</v>
      </c>
      <c r="C30" s="280"/>
      <c r="D30" s="280"/>
      <c r="E30" s="210">
        <v>1904</v>
      </c>
      <c r="F30" s="207">
        <v>26.785714285714285</v>
      </c>
      <c r="G30" s="205">
        <v>7.6155462184873945</v>
      </c>
      <c r="H30" s="205">
        <v>2.2058823529411766</v>
      </c>
      <c r="I30" s="205">
        <v>7.5105042016806722</v>
      </c>
      <c r="J30" s="205">
        <v>11.922268907563026</v>
      </c>
      <c r="K30" s="205">
        <v>4.5693277310924367</v>
      </c>
      <c r="L30" s="205">
        <v>30.462184873949578</v>
      </c>
      <c r="M30" s="205">
        <v>1.365546218487395</v>
      </c>
      <c r="N30" s="205">
        <v>12.710084033613445</v>
      </c>
      <c r="O30" s="205">
        <v>0.47268907563025209</v>
      </c>
      <c r="P30" s="206">
        <v>22.478991596638657</v>
      </c>
      <c r="Q30" s="190"/>
      <c r="R30" s="190"/>
      <c r="S30" s="180"/>
      <c r="T30" s="180"/>
    </row>
    <row r="31" spans="2:20">
      <c r="B31" s="281" t="s">
        <v>2</v>
      </c>
      <c r="C31" s="217" t="s">
        <v>38</v>
      </c>
      <c r="D31" s="218"/>
      <c r="E31" s="211">
        <v>1210</v>
      </c>
      <c r="F31" s="226">
        <v>42.148760330578511</v>
      </c>
      <c r="G31" s="231">
        <v>8.7603305785123968</v>
      </c>
      <c r="H31" s="201">
        <v>2.3140495867768593</v>
      </c>
      <c r="I31" s="234">
        <v>8.3471074380165291</v>
      </c>
      <c r="J31" s="201">
        <v>10.991735537190083</v>
      </c>
      <c r="K31" s="201">
        <v>4.214876033057851</v>
      </c>
      <c r="L31" s="248">
        <v>23.471074380165287</v>
      </c>
      <c r="M31" s="201">
        <v>1.2396694214876034</v>
      </c>
      <c r="N31" s="249">
        <v>10.413223140495868</v>
      </c>
      <c r="O31" s="241">
        <v>0</v>
      </c>
      <c r="P31" s="233">
        <v>24.132231404958677</v>
      </c>
      <c r="Q31" s="190"/>
      <c r="R31" s="190"/>
      <c r="S31" s="180"/>
      <c r="T31" s="180"/>
    </row>
    <row r="32" spans="2:20" ht="24">
      <c r="B32" s="313"/>
      <c r="C32" s="215" t="s">
        <v>39</v>
      </c>
      <c r="D32" s="219"/>
      <c r="E32" s="211">
        <v>263</v>
      </c>
      <c r="F32" s="227">
        <v>34.980988593155892</v>
      </c>
      <c r="G32" s="228">
        <v>55.133079847908753</v>
      </c>
      <c r="H32" s="230">
        <v>4.9429657794676807</v>
      </c>
      <c r="I32" s="201">
        <v>8.3650190114068437</v>
      </c>
      <c r="J32" s="201">
        <v>13.688212927756654</v>
      </c>
      <c r="K32" s="201">
        <v>6.4638783269961975</v>
      </c>
      <c r="L32" s="201">
        <v>30.038022813688215</v>
      </c>
      <c r="M32" s="231">
        <v>3.041825095057034</v>
      </c>
      <c r="N32" s="201">
        <v>14.068441064638785</v>
      </c>
      <c r="O32" s="201">
        <v>0.38022813688212925</v>
      </c>
      <c r="P32" s="250">
        <v>10.646387832699618</v>
      </c>
      <c r="Q32" s="190"/>
      <c r="R32" s="190"/>
      <c r="S32" s="180"/>
      <c r="T32" s="180"/>
    </row>
    <row r="33" spans="2:20">
      <c r="B33" s="313"/>
      <c r="C33" s="214" t="s">
        <v>40</v>
      </c>
      <c r="D33" s="220"/>
      <c r="E33" s="211">
        <v>142</v>
      </c>
      <c r="F33" s="208">
        <v>26.760563380281688</v>
      </c>
      <c r="G33" s="229">
        <v>16.197183098591552</v>
      </c>
      <c r="H33" s="228">
        <v>29.577464788732392</v>
      </c>
      <c r="I33" s="229">
        <v>14.084507042253522</v>
      </c>
      <c r="J33" s="201">
        <v>15.492957746478872</v>
      </c>
      <c r="K33" s="229">
        <v>10.56338028169014</v>
      </c>
      <c r="L33" s="201">
        <v>28.169014084507044</v>
      </c>
      <c r="M33" s="231">
        <v>4.225352112676056</v>
      </c>
      <c r="N33" s="201">
        <v>11.971830985915492</v>
      </c>
      <c r="O33" s="201">
        <v>0</v>
      </c>
      <c r="P33" s="202">
        <v>19.014084507042252</v>
      </c>
    </row>
    <row r="34" spans="2:20">
      <c r="B34" s="313"/>
      <c r="C34" s="215" t="s">
        <v>41</v>
      </c>
      <c r="D34" s="221"/>
      <c r="E34" s="211">
        <v>334</v>
      </c>
      <c r="F34" s="246">
        <v>20.359281437125748</v>
      </c>
      <c r="G34" s="229">
        <v>12.874251497005988</v>
      </c>
      <c r="H34" s="201">
        <v>2.6946107784431139</v>
      </c>
      <c r="I34" s="228">
        <v>42.814371257485028</v>
      </c>
      <c r="J34" s="201">
        <v>11.676646706586826</v>
      </c>
      <c r="K34" s="201">
        <v>4.4910179640718564</v>
      </c>
      <c r="L34" s="201">
        <v>27.844311377245507</v>
      </c>
      <c r="M34" s="201">
        <v>2.3952095808383236</v>
      </c>
      <c r="N34" s="201">
        <v>14.071856287425149</v>
      </c>
      <c r="O34" s="201">
        <v>0</v>
      </c>
      <c r="P34" s="202">
        <v>20.059880239520957</v>
      </c>
    </row>
    <row r="35" spans="2:20" ht="24">
      <c r="B35" s="313"/>
      <c r="C35" s="214" t="s">
        <v>42</v>
      </c>
      <c r="D35" s="220"/>
      <c r="E35" s="211">
        <v>491</v>
      </c>
      <c r="F35" s="246">
        <v>20.977596741344197</v>
      </c>
      <c r="G35" s="201">
        <v>8.350305498981669</v>
      </c>
      <c r="H35" s="201">
        <v>1.6293279022403258</v>
      </c>
      <c r="I35" s="201">
        <v>6.7209775967413439</v>
      </c>
      <c r="J35" s="228">
        <v>46.232179226069249</v>
      </c>
      <c r="K35" s="230">
        <v>7.5356415478615073</v>
      </c>
      <c r="L35" s="248">
        <v>24.643584521384927</v>
      </c>
      <c r="M35" s="201">
        <v>2.0366598778004072</v>
      </c>
      <c r="N35" s="201">
        <v>12.830957230142568</v>
      </c>
      <c r="O35" s="201">
        <v>0</v>
      </c>
      <c r="P35" s="238">
        <v>19.34826883910387</v>
      </c>
    </row>
    <row r="36" spans="2:20" ht="24">
      <c r="B36" s="313"/>
      <c r="C36" s="215" t="s">
        <v>43</v>
      </c>
      <c r="D36" s="221"/>
      <c r="E36" s="211">
        <v>207</v>
      </c>
      <c r="F36" s="208">
        <v>23.188405797101449</v>
      </c>
      <c r="G36" s="231">
        <v>11.594202898550725</v>
      </c>
      <c r="H36" s="234">
        <v>4.3478260869565215</v>
      </c>
      <c r="I36" s="201">
        <v>7.2463768115942031</v>
      </c>
      <c r="J36" s="228">
        <v>23.188405797101449</v>
      </c>
      <c r="K36" s="228">
        <v>42.028985507246375</v>
      </c>
      <c r="L36" s="201">
        <v>25.60386473429952</v>
      </c>
      <c r="M36" s="201">
        <v>2.8985507246376812</v>
      </c>
      <c r="N36" s="201">
        <v>12.077294685990339</v>
      </c>
      <c r="O36" s="201">
        <v>0</v>
      </c>
      <c r="P36" s="202">
        <v>18.840579710144929</v>
      </c>
    </row>
    <row r="37" spans="2:20" ht="24">
      <c r="B37" s="313"/>
      <c r="C37" s="214" t="s">
        <v>44</v>
      </c>
      <c r="D37" s="220"/>
      <c r="E37" s="211">
        <v>832</v>
      </c>
      <c r="F37" s="247">
        <v>16.105769230769234</v>
      </c>
      <c r="G37" s="201">
        <v>6.9711538461538467</v>
      </c>
      <c r="H37" s="201">
        <v>2.0432692307692308</v>
      </c>
      <c r="I37" s="201">
        <v>6.8509615384615392</v>
      </c>
      <c r="J37" s="201">
        <v>11.41826923076923</v>
      </c>
      <c r="K37" s="201">
        <v>4.927884615384615</v>
      </c>
      <c r="L37" s="228">
        <v>69.711538461538453</v>
      </c>
      <c r="M37" s="201">
        <v>1.8028846153846152</v>
      </c>
      <c r="N37" s="234">
        <v>14.423076923076922</v>
      </c>
      <c r="O37" s="237">
        <v>0.1201923076923077</v>
      </c>
      <c r="P37" s="250">
        <v>12.379807692307693</v>
      </c>
    </row>
    <row r="38" spans="2:20" ht="24">
      <c r="B38" s="313"/>
      <c r="C38" s="215" t="s">
        <v>45</v>
      </c>
      <c r="D38" s="221"/>
      <c r="E38" s="211">
        <v>68</v>
      </c>
      <c r="F38" s="208">
        <v>22.058823529411764</v>
      </c>
      <c r="G38" s="232">
        <v>16.176470588235293</v>
      </c>
      <c r="H38" s="229">
        <v>10.294117647058822</v>
      </c>
      <c r="I38" s="232">
        <v>16.176470588235293</v>
      </c>
      <c r="J38" s="228">
        <v>26.47058823529412</v>
      </c>
      <c r="K38" s="229">
        <v>13.23529411764706</v>
      </c>
      <c r="L38" s="201">
        <v>29.411764705882355</v>
      </c>
      <c r="M38" s="228">
        <v>38.235294117647058</v>
      </c>
      <c r="N38" s="235">
        <v>20.588235294117645</v>
      </c>
      <c r="O38" s="201">
        <v>0</v>
      </c>
      <c r="P38" s="202">
        <v>17.647058823529413</v>
      </c>
    </row>
    <row r="39" spans="2:20" ht="24">
      <c r="B39" s="313"/>
      <c r="C39" s="214" t="s">
        <v>46</v>
      </c>
      <c r="D39" s="220"/>
      <c r="E39" s="211">
        <v>405</v>
      </c>
      <c r="F39" s="246">
        <v>19.753086419753085</v>
      </c>
      <c r="G39" s="201">
        <v>8.6419753086419746</v>
      </c>
      <c r="H39" s="201">
        <v>2.2222222222222223</v>
      </c>
      <c r="I39" s="234">
        <v>9.6296296296296298</v>
      </c>
      <c r="J39" s="201">
        <v>10.617283950617285</v>
      </c>
      <c r="K39" s="201">
        <v>5.6790123456790127</v>
      </c>
      <c r="L39" s="229">
        <v>37.037037037037038</v>
      </c>
      <c r="M39" s="231">
        <v>2.7160493827160495</v>
      </c>
      <c r="N39" s="228">
        <v>59.753086419753089</v>
      </c>
      <c r="O39" s="201">
        <v>0</v>
      </c>
      <c r="P39" s="251">
        <v>12.592592592592592</v>
      </c>
    </row>
    <row r="40" spans="2:20" ht="24">
      <c r="B40" s="313"/>
      <c r="C40" s="215" t="s">
        <v>47</v>
      </c>
      <c r="D40" s="221"/>
      <c r="E40" s="211">
        <v>18</v>
      </c>
      <c r="F40" s="208">
        <v>11.111111111111111</v>
      </c>
      <c r="G40" s="201">
        <v>11.111111111111111</v>
      </c>
      <c r="H40" s="201">
        <v>0</v>
      </c>
      <c r="I40" s="201">
        <v>0</v>
      </c>
      <c r="J40" s="201">
        <v>5.5555555555555554</v>
      </c>
      <c r="K40" s="201">
        <v>5.5555555555555554</v>
      </c>
      <c r="L40" s="201">
        <v>22.222222222222221</v>
      </c>
      <c r="M40" s="201">
        <v>0</v>
      </c>
      <c r="N40" s="201">
        <v>5.5555555555555554</v>
      </c>
      <c r="O40" s="201">
        <v>50</v>
      </c>
      <c r="P40" s="202">
        <v>16.666666666666664</v>
      </c>
    </row>
    <row r="41" spans="2:20" ht="36">
      <c r="B41" s="282"/>
      <c r="C41" s="216" t="s">
        <v>48</v>
      </c>
      <c r="D41" s="222"/>
      <c r="E41" s="211">
        <v>0</v>
      </c>
      <c r="F41" s="208">
        <v>0</v>
      </c>
      <c r="G41" s="201">
        <v>0</v>
      </c>
      <c r="H41" s="201">
        <v>0</v>
      </c>
      <c r="I41" s="201">
        <v>0</v>
      </c>
      <c r="J41" s="201">
        <v>0</v>
      </c>
      <c r="K41" s="201">
        <v>0</v>
      </c>
      <c r="L41" s="201">
        <v>0</v>
      </c>
      <c r="M41" s="201">
        <v>0</v>
      </c>
      <c r="N41" s="201">
        <v>0</v>
      </c>
      <c r="O41" s="201">
        <v>0</v>
      </c>
      <c r="P41" s="202">
        <v>0</v>
      </c>
    </row>
    <row r="42" spans="2:20" s="179" customFormat="1" ht="61.5">
      <c r="B42" s="303" t="s">
        <v>280</v>
      </c>
      <c r="C42" s="314"/>
      <c r="D42" s="314"/>
      <c r="E42" s="194"/>
      <c r="F42" s="195" t="s">
        <v>38</v>
      </c>
      <c r="G42" s="196" t="s">
        <v>39</v>
      </c>
      <c r="H42" s="196" t="s">
        <v>40</v>
      </c>
      <c r="I42" s="196" t="s">
        <v>41</v>
      </c>
      <c r="J42" s="196" t="s">
        <v>42</v>
      </c>
      <c r="K42" s="196" t="s">
        <v>43</v>
      </c>
      <c r="L42" s="196" t="s">
        <v>44</v>
      </c>
      <c r="M42" s="196" t="s">
        <v>45</v>
      </c>
      <c r="N42" s="196" t="s">
        <v>46</v>
      </c>
      <c r="O42" s="196" t="s">
        <v>47</v>
      </c>
      <c r="P42" s="197" t="s">
        <v>49</v>
      </c>
      <c r="Q42" s="191"/>
      <c r="R42" s="191"/>
      <c r="S42" s="180"/>
      <c r="T42" s="180"/>
    </row>
    <row r="43" spans="2:20" s="179" customFormat="1">
      <c r="B43" s="314"/>
      <c r="C43" s="314"/>
      <c r="D43" s="314"/>
      <c r="E43" s="187" t="s">
        <v>0</v>
      </c>
      <c r="F43" s="198"/>
      <c r="G43" s="199"/>
      <c r="H43" s="199"/>
      <c r="I43" s="199"/>
      <c r="J43" s="199"/>
      <c r="K43" s="199"/>
      <c r="L43" s="199"/>
      <c r="M43" s="199"/>
      <c r="N43" s="199"/>
      <c r="O43" s="199"/>
      <c r="P43" s="200"/>
      <c r="Q43" s="182"/>
      <c r="R43" s="182"/>
      <c r="S43" s="180"/>
      <c r="T43" s="180"/>
    </row>
    <row r="44" spans="2:20">
      <c r="B44" s="315" t="s">
        <v>2</v>
      </c>
      <c r="C44" s="316"/>
      <c r="D44" s="316"/>
      <c r="E44" s="210">
        <v>330</v>
      </c>
      <c r="F44" s="207">
        <v>25.454545454545453</v>
      </c>
      <c r="G44" s="205">
        <v>10.303030303030303</v>
      </c>
      <c r="H44" s="205">
        <v>2.7272727272727271</v>
      </c>
      <c r="I44" s="205">
        <v>11.818181818181818</v>
      </c>
      <c r="J44" s="205">
        <v>11.515151515151516</v>
      </c>
      <c r="K44" s="205">
        <v>4.8484848484848486</v>
      </c>
      <c r="L44" s="205">
        <v>25.454545454545453</v>
      </c>
      <c r="M44" s="205">
        <v>1.2121212121212122</v>
      </c>
      <c r="N44" s="205">
        <v>11.212121212121213</v>
      </c>
      <c r="O44" s="205">
        <v>0.60606060606060608</v>
      </c>
      <c r="P44" s="206">
        <v>21.515151515151516</v>
      </c>
    </row>
    <row r="45" spans="2:20">
      <c r="B45" s="281" t="s">
        <v>287</v>
      </c>
      <c r="C45" s="217" t="s">
        <v>38</v>
      </c>
      <c r="D45" s="223"/>
      <c r="E45" s="211">
        <v>215</v>
      </c>
      <c r="F45" s="226">
        <v>39.069767441860463</v>
      </c>
      <c r="G45" s="201">
        <v>10.697674418604651</v>
      </c>
      <c r="H45" s="201">
        <v>3.7209302325581395</v>
      </c>
      <c r="I45" s="201">
        <v>12.558139534883722</v>
      </c>
      <c r="J45" s="201">
        <v>9.7674418604651159</v>
      </c>
      <c r="K45" s="201">
        <v>4.6511627906976747</v>
      </c>
      <c r="L45" s="201">
        <v>24.651162790697676</v>
      </c>
      <c r="M45" s="201">
        <v>0.46511627906976744</v>
      </c>
      <c r="N45" s="241">
        <v>8.3720930232558146</v>
      </c>
      <c r="O45" s="201">
        <v>0</v>
      </c>
      <c r="P45" s="202">
        <v>19.534883720930232</v>
      </c>
    </row>
    <row r="46" spans="2:20" ht="24">
      <c r="B46" s="313"/>
      <c r="C46" s="215" t="s">
        <v>39</v>
      </c>
      <c r="D46" s="221"/>
      <c r="E46" s="211">
        <v>44</v>
      </c>
      <c r="F46" s="208">
        <v>29.545454545454547</v>
      </c>
      <c r="G46" s="228">
        <v>77.272727272727266</v>
      </c>
      <c r="H46" s="201">
        <v>4.5454545454545459</v>
      </c>
      <c r="I46" s="224">
        <v>4.5454545454545459</v>
      </c>
      <c r="J46" s="201">
        <v>13.636363636363635</v>
      </c>
      <c r="K46" s="201">
        <v>2.2727272727272729</v>
      </c>
      <c r="L46" s="224">
        <v>15.909090909090908</v>
      </c>
      <c r="M46" s="201">
        <v>2.2727272727272729</v>
      </c>
      <c r="N46" s="201">
        <v>6.8181818181818175</v>
      </c>
      <c r="O46" s="201">
        <v>2.2727272727272729</v>
      </c>
      <c r="P46" s="250">
        <v>4.5454545454545459</v>
      </c>
    </row>
    <row r="47" spans="2:20">
      <c r="B47" s="313"/>
      <c r="C47" s="214" t="s">
        <v>40</v>
      </c>
      <c r="D47" s="220"/>
      <c r="E47" s="211">
        <v>31</v>
      </c>
      <c r="F47" s="208">
        <v>29.032258064516132</v>
      </c>
      <c r="G47" s="236">
        <v>22.58064516129032</v>
      </c>
      <c r="H47" s="228">
        <v>29.032258064516132</v>
      </c>
      <c r="I47" s="201">
        <v>16.129032258064516</v>
      </c>
      <c r="J47" s="201">
        <v>16.129032258064516</v>
      </c>
      <c r="K47" s="201">
        <v>6.4516129032258061</v>
      </c>
      <c r="L47" s="224">
        <v>19.35483870967742</v>
      </c>
      <c r="M47" s="201">
        <v>0</v>
      </c>
      <c r="N47" s="201">
        <v>9.67741935483871</v>
      </c>
      <c r="O47" s="201">
        <v>0</v>
      </c>
      <c r="P47" s="202">
        <v>19.35483870967742</v>
      </c>
    </row>
    <row r="48" spans="2:20">
      <c r="B48" s="313"/>
      <c r="C48" s="215" t="s">
        <v>41</v>
      </c>
      <c r="D48" s="221"/>
      <c r="E48" s="211">
        <v>81</v>
      </c>
      <c r="F48" s="239">
        <v>17.283950617283949</v>
      </c>
      <c r="G48" s="201">
        <v>12.345679012345679</v>
      </c>
      <c r="H48" s="201">
        <v>3.7037037037037033</v>
      </c>
      <c r="I48" s="228">
        <v>48.148148148148145</v>
      </c>
      <c r="J48" s="201">
        <v>8.6419753086419746</v>
      </c>
      <c r="K48" s="201">
        <v>6.1728395061728394</v>
      </c>
      <c r="L48" s="224">
        <v>19.753086419753085</v>
      </c>
      <c r="M48" s="201">
        <v>0</v>
      </c>
      <c r="N48" s="201">
        <v>8.6419753086419746</v>
      </c>
      <c r="O48" s="201">
        <v>0</v>
      </c>
      <c r="P48" s="202">
        <v>17.283950617283949</v>
      </c>
    </row>
    <row r="49" spans="2:16" ht="24">
      <c r="B49" s="313"/>
      <c r="C49" s="214" t="s">
        <v>42</v>
      </c>
      <c r="D49" s="220"/>
      <c r="E49" s="211">
        <v>88</v>
      </c>
      <c r="F49" s="247">
        <v>13.636363636363635</v>
      </c>
      <c r="G49" s="201">
        <v>10.227272727272728</v>
      </c>
      <c r="H49" s="201">
        <v>3.4090909090909087</v>
      </c>
      <c r="I49" s="201">
        <v>10.227272727272728</v>
      </c>
      <c r="J49" s="228">
        <v>43.18181818181818</v>
      </c>
      <c r="K49" s="201">
        <v>5.6818181818181817</v>
      </c>
      <c r="L49" s="201">
        <v>25</v>
      </c>
      <c r="M49" s="201">
        <v>0</v>
      </c>
      <c r="N49" s="240">
        <v>5.6818181818181817</v>
      </c>
      <c r="O49" s="201">
        <v>0</v>
      </c>
      <c r="P49" s="202">
        <v>20.454545454545457</v>
      </c>
    </row>
    <row r="50" spans="2:16" ht="24">
      <c r="B50" s="313"/>
      <c r="C50" s="215" t="s">
        <v>43</v>
      </c>
      <c r="D50" s="221"/>
      <c r="E50" s="211">
        <v>47</v>
      </c>
      <c r="F50" s="208">
        <v>21.276595744680851</v>
      </c>
      <c r="G50" s="201">
        <v>14.893617021276595</v>
      </c>
      <c r="H50" s="201">
        <v>4.2553191489361701</v>
      </c>
      <c r="I50" s="201">
        <v>14.893617021276595</v>
      </c>
      <c r="J50" s="235">
        <v>21.276595744680851</v>
      </c>
      <c r="K50" s="228">
        <v>34.042553191489361</v>
      </c>
      <c r="L50" s="224">
        <v>17.021276595744681</v>
      </c>
      <c r="M50" s="201">
        <v>0</v>
      </c>
      <c r="N50" s="201">
        <v>6.3829787234042552</v>
      </c>
      <c r="O50" s="201">
        <v>0</v>
      </c>
      <c r="P50" s="202">
        <v>17.021276595744681</v>
      </c>
    </row>
    <row r="51" spans="2:16" ht="24">
      <c r="B51" s="313"/>
      <c r="C51" s="214" t="s">
        <v>44</v>
      </c>
      <c r="D51" s="220"/>
      <c r="E51" s="211">
        <v>133</v>
      </c>
      <c r="F51" s="242">
        <v>18.796992481203006</v>
      </c>
      <c r="G51" s="201">
        <v>9.0225563909774422</v>
      </c>
      <c r="H51" s="201">
        <v>2.2556390977443606</v>
      </c>
      <c r="I51" s="201">
        <v>10.526315789473683</v>
      </c>
      <c r="J51" s="201">
        <v>11.278195488721805</v>
      </c>
      <c r="K51" s="201">
        <v>4.5112781954887211</v>
      </c>
      <c r="L51" s="228">
        <v>63.157894736842103</v>
      </c>
      <c r="M51" s="201">
        <v>0.75187969924812026</v>
      </c>
      <c r="N51" s="201">
        <v>10.526315789473683</v>
      </c>
      <c r="O51" s="201">
        <v>0</v>
      </c>
      <c r="P51" s="244">
        <v>14.285714285714285</v>
      </c>
    </row>
    <row r="52" spans="2:16" ht="24">
      <c r="B52" s="313"/>
      <c r="C52" s="215" t="s">
        <v>45</v>
      </c>
      <c r="D52" s="221"/>
      <c r="E52" s="211">
        <v>10</v>
      </c>
      <c r="F52" s="208">
        <v>20</v>
      </c>
      <c r="G52" s="201">
        <v>20</v>
      </c>
      <c r="H52" s="201">
        <v>20</v>
      </c>
      <c r="I52" s="201">
        <v>10</v>
      </c>
      <c r="J52" s="201">
        <v>10</v>
      </c>
      <c r="K52" s="201">
        <v>0</v>
      </c>
      <c r="L52" s="201">
        <v>10</v>
      </c>
      <c r="M52" s="201">
        <v>40</v>
      </c>
      <c r="N52" s="201">
        <v>20</v>
      </c>
      <c r="O52" s="201">
        <v>0</v>
      </c>
      <c r="P52" s="202">
        <v>20</v>
      </c>
    </row>
    <row r="53" spans="2:16" ht="24">
      <c r="B53" s="313"/>
      <c r="C53" s="214" t="s">
        <v>46</v>
      </c>
      <c r="D53" s="220"/>
      <c r="E53" s="211">
        <v>71</v>
      </c>
      <c r="F53" s="242">
        <v>15.492957746478872</v>
      </c>
      <c r="G53" s="201">
        <v>8.4507042253521121</v>
      </c>
      <c r="H53" s="201">
        <v>2.8169014084507045</v>
      </c>
      <c r="I53" s="201">
        <v>12.676056338028168</v>
      </c>
      <c r="J53" s="243">
        <v>2.8169014084507045</v>
      </c>
      <c r="K53" s="201">
        <v>2.8169014084507045</v>
      </c>
      <c r="L53" s="201">
        <v>28.169014084507044</v>
      </c>
      <c r="M53" s="201">
        <v>2.8169014084507045</v>
      </c>
      <c r="N53" s="228">
        <v>52.112676056338024</v>
      </c>
      <c r="O53" s="201">
        <v>0</v>
      </c>
      <c r="P53" s="202">
        <v>18.30985915492958</v>
      </c>
    </row>
    <row r="54" spans="2:16" ht="24">
      <c r="B54" s="313"/>
      <c r="C54" s="215" t="s">
        <v>47</v>
      </c>
      <c r="D54" s="221"/>
      <c r="E54" s="211">
        <v>3</v>
      </c>
      <c r="F54" s="208">
        <v>33.333333333333329</v>
      </c>
      <c r="G54" s="201">
        <v>33.333333333333329</v>
      </c>
      <c r="H54" s="201">
        <v>0</v>
      </c>
      <c r="I54" s="201">
        <v>0</v>
      </c>
      <c r="J54" s="201">
        <v>0</v>
      </c>
      <c r="K54" s="201">
        <v>0</v>
      </c>
      <c r="L54" s="201">
        <v>0</v>
      </c>
      <c r="M54" s="201">
        <v>0</v>
      </c>
      <c r="N54" s="201">
        <v>0</v>
      </c>
      <c r="O54" s="201">
        <v>66.666666666666657</v>
      </c>
      <c r="P54" s="202">
        <v>0</v>
      </c>
    </row>
    <row r="55" spans="2:16" ht="36">
      <c r="B55" s="282"/>
      <c r="C55" s="216" t="s">
        <v>48</v>
      </c>
      <c r="D55" s="222"/>
      <c r="E55" s="211">
        <v>0</v>
      </c>
      <c r="F55" s="208">
        <v>0</v>
      </c>
      <c r="G55" s="201">
        <v>0</v>
      </c>
      <c r="H55" s="201">
        <v>0</v>
      </c>
      <c r="I55" s="201">
        <v>0</v>
      </c>
      <c r="J55" s="201">
        <v>0</v>
      </c>
      <c r="K55" s="201">
        <v>0</v>
      </c>
      <c r="L55" s="201">
        <v>0</v>
      </c>
      <c r="M55" s="201">
        <v>0</v>
      </c>
      <c r="N55" s="201">
        <v>0</v>
      </c>
      <c r="O55" s="201">
        <v>0</v>
      </c>
      <c r="P55" s="202">
        <v>0</v>
      </c>
    </row>
    <row r="56" spans="2:16">
      <c r="B56" s="315" t="s">
        <v>2</v>
      </c>
      <c r="C56" s="316"/>
      <c r="D56" s="316"/>
      <c r="E56" s="210">
        <v>89</v>
      </c>
      <c r="F56" s="207">
        <v>23.595505617977526</v>
      </c>
      <c r="G56" s="205">
        <v>19.101123595505616</v>
      </c>
      <c r="H56" s="205">
        <v>4.4943820224719104</v>
      </c>
      <c r="I56" s="205">
        <v>8.9887640449438209</v>
      </c>
      <c r="J56" s="205">
        <v>13.48314606741573</v>
      </c>
      <c r="K56" s="205">
        <v>1.1235955056179776</v>
      </c>
      <c r="L56" s="205">
        <v>38.202247191011232</v>
      </c>
      <c r="M56" s="205">
        <v>1.1235955056179776</v>
      </c>
      <c r="N56" s="205">
        <v>16.853932584269664</v>
      </c>
      <c r="O56" s="205">
        <v>0</v>
      </c>
      <c r="P56" s="206">
        <v>15.730337078651685</v>
      </c>
    </row>
    <row r="57" spans="2:16">
      <c r="B57" s="281" t="s">
        <v>290</v>
      </c>
      <c r="C57" s="217" t="s">
        <v>38</v>
      </c>
      <c r="D57" s="223"/>
      <c r="E57" s="211">
        <v>62</v>
      </c>
      <c r="F57" s="226">
        <v>33.87096774193548</v>
      </c>
      <c r="G57" s="201">
        <v>22.58064516129032</v>
      </c>
      <c r="H57" s="201">
        <v>4.838709677419355</v>
      </c>
      <c r="I57" s="201">
        <v>9.67741935483871</v>
      </c>
      <c r="J57" s="201">
        <v>16.129032258064516</v>
      </c>
      <c r="K57" s="201">
        <v>1.6129032258064515</v>
      </c>
      <c r="L57" s="252">
        <v>25.806451612903224</v>
      </c>
      <c r="M57" s="201">
        <v>1.6129032258064515</v>
      </c>
      <c r="N57" s="201">
        <v>19.35483870967742</v>
      </c>
      <c r="O57" s="201">
        <v>0</v>
      </c>
      <c r="P57" s="202">
        <v>17.741935483870968</v>
      </c>
    </row>
    <row r="58" spans="2:16" ht="24">
      <c r="B58" s="313"/>
      <c r="C58" s="215" t="s">
        <v>39</v>
      </c>
      <c r="D58" s="221"/>
      <c r="E58" s="211">
        <v>21</v>
      </c>
      <c r="F58" s="208">
        <v>33.333333333333329</v>
      </c>
      <c r="G58" s="201">
        <v>80.952380952380949</v>
      </c>
      <c r="H58" s="201">
        <v>9.5238095238095237</v>
      </c>
      <c r="I58" s="201">
        <v>14.285714285714285</v>
      </c>
      <c r="J58" s="201">
        <v>23.809523809523807</v>
      </c>
      <c r="K58" s="201">
        <v>4.7619047619047619</v>
      </c>
      <c r="L58" s="201">
        <v>33.333333333333329</v>
      </c>
      <c r="M58" s="201">
        <v>4.7619047619047619</v>
      </c>
      <c r="N58" s="201">
        <v>19.047619047619047</v>
      </c>
      <c r="O58" s="201">
        <v>0</v>
      </c>
      <c r="P58" s="202">
        <v>4.7619047619047619</v>
      </c>
    </row>
    <row r="59" spans="2:16">
      <c r="B59" s="313"/>
      <c r="C59" s="214" t="s">
        <v>40</v>
      </c>
      <c r="D59" s="220"/>
      <c r="E59" s="211">
        <v>10</v>
      </c>
      <c r="F59" s="208">
        <v>20</v>
      </c>
      <c r="G59" s="201">
        <v>50</v>
      </c>
      <c r="H59" s="201">
        <v>40</v>
      </c>
      <c r="I59" s="201">
        <v>20</v>
      </c>
      <c r="J59" s="201">
        <v>20</v>
      </c>
      <c r="K59" s="201">
        <v>10</v>
      </c>
      <c r="L59" s="201">
        <v>40</v>
      </c>
      <c r="M59" s="201">
        <v>10</v>
      </c>
      <c r="N59" s="201">
        <v>20</v>
      </c>
      <c r="O59" s="201">
        <v>0</v>
      </c>
      <c r="P59" s="202">
        <v>0</v>
      </c>
    </row>
    <row r="60" spans="2:16">
      <c r="B60" s="313"/>
      <c r="C60" s="215" t="s">
        <v>41</v>
      </c>
      <c r="D60" s="221"/>
      <c r="E60" s="211">
        <v>25</v>
      </c>
      <c r="F60" s="208">
        <v>16</v>
      </c>
      <c r="G60" s="201">
        <v>36</v>
      </c>
      <c r="H60" s="201">
        <v>8</v>
      </c>
      <c r="I60" s="201">
        <v>32</v>
      </c>
      <c r="J60" s="201">
        <v>12</v>
      </c>
      <c r="K60" s="201">
        <v>4</v>
      </c>
      <c r="L60" s="201">
        <v>32</v>
      </c>
      <c r="M60" s="201">
        <v>4</v>
      </c>
      <c r="N60" s="201">
        <v>24</v>
      </c>
      <c r="O60" s="201">
        <v>0</v>
      </c>
      <c r="P60" s="202">
        <v>20</v>
      </c>
    </row>
    <row r="61" spans="2:16" ht="24">
      <c r="B61" s="313"/>
      <c r="C61" s="214" t="s">
        <v>42</v>
      </c>
      <c r="D61" s="220"/>
      <c r="E61" s="211">
        <v>24</v>
      </c>
      <c r="F61" s="208">
        <v>25</v>
      </c>
      <c r="G61" s="201">
        <v>37.5</v>
      </c>
      <c r="H61" s="201">
        <v>0</v>
      </c>
      <c r="I61" s="201">
        <v>4.1666666666666661</v>
      </c>
      <c r="J61" s="201">
        <v>50</v>
      </c>
      <c r="K61" s="201">
        <v>0</v>
      </c>
      <c r="L61" s="201">
        <v>20.833333333333336</v>
      </c>
      <c r="M61" s="201">
        <v>0</v>
      </c>
      <c r="N61" s="201">
        <v>20.833333333333336</v>
      </c>
      <c r="O61" s="201">
        <v>0</v>
      </c>
      <c r="P61" s="202">
        <v>8.3333333333333321</v>
      </c>
    </row>
    <row r="62" spans="2:16" ht="24">
      <c r="B62" s="313"/>
      <c r="C62" s="215" t="s">
        <v>43</v>
      </c>
      <c r="D62" s="221"/>
      <c r="E62" s="211">
        <v>4</v>
      </c>
      <c r="F62" s="208">
        <v>50</v>
      </c>
      <c r="G62" s="201">
        <v>75</v>
      </c>
      <c r="H62" s="201">
        <v>25</v>
      </c>
      <c r="I62" s="201">
        <v>25</v>
      </c>
      <c r="J62" s="201">
        <v>50</v>
      </c>
      <c r="K62" s="201">
        <v>25</v>
      </c>
      <c r="L62" s="201">
        <v>75</v>
      </c>
      <c r="M62" s="201">
        <v>25</v>
      </c>
      <c r="N62" s="201">
        <v>25</v>
      </c>
      <c r="O62" s="201">
        <v>0</v>
      </c>
      <c r="P62" s="202">
        <v>0</v>
      </c>
    </row>
    <row r="63" spans="2:16" ht="24">
      <c r="B63" s="313"/>
      <c r="C63" s="214" t="s">
        <v>44</v>
      </c>
      <c r="D63" s="220"/>
      <c r="E63" s="211">
        <v>44</v>
      </c>
      <c r="F63" s="245">
        <v>11.363636363636363</v>
      </c>
      <c r="G63" s="201">
        <v>22.727272727272727</v>
      </c>
      <c r="H63" s="201">
        <v>2.2727272727272729</v>
      </c>
      <c r="I63" s="201">
        <v>13.636363636363635</v>
      </c>
      <c r="J63" s="224">
        <v>6.8181818181818175</v>
      </c>
      <c r="K63" s="201">
        <v>2.2727272727272729</v>
      </c>
      <c r="L63" s="228">
        <v>77.272727272727266</v>
      </c>
      <c r="M63" s="201">
        <v>2.2727272727272729</v>
      </c>
      <c r="N63" s="224">
        <v>11.363636363636363</v>
      </c>
      <c r="O63" s="201">
        <v>0</v>
      </c>
      <c r="P63" s="225">
        <v>9.0909090909090917</v>
      </c>
    </row>
    <row r="64" spans="2:16" ht="24">
      <c r="B64" s="313"/>
      <c r="C64" s="215" t="s">
        <v>45</v>
      </c>
      <c r="D64" s="221"/>
      <c r="E64" s="211">
        <v>6</v>
      </c>
      <c r="F64" s="208">
        <v>33.333333333333329</v>
      </c>
      <c r="G64" s="201">
        <v>50</v>
      </c>
      <c r="H64" s="201">
        <v>16.666666666666664</v>
      </c>
      <c r="I64" s="201">
        <v>16.666666666666664</v>
      </c>
      <c r="J64" s="201">
        <v>33.333333333333329</v>
      </c>
      <c r="K64" s="201">
        <v>16.666666666666664</v>
      </c>
      <c r="L64" s="201">
        <v>50</v>
      </c>
      <c r="M64" s="201">
        <v>16.666666666666664</v>
      </c>
      <c r="N64" s="201">
        <v>50</v>
      </c>
      <c r="O64" s="201">
        <v>0</v>
      </c>
      <c r="P64" s="202">
        <v>0</v>
      </c>
    </row>
    <row r="65" spans="2:16" ht="24">
      <c r="B65" s="313"/>
      <c r="C65" s="214" t="s">
        <v>46</v>
      </c>
      <c r="D65" s="220"/>
      <c r="E65" s="211">
        <v>22</v>
      </c>
      <c r="F65" s="208">
        <v>27.27272727272727</v>
      </c>
      <c r="G65" s="201">
        <v>27.27272727272727</v>
      </c>
      <c r="H65" s="201">
        <v>9.0909090909090917</v>
      </c>
      <c r="I65" s="201">
        <v>18.181818181818183</v>
      </c>
      <c r="J65" s="201">
        <v>13.636363636363635</v>
      </c>
      <c r="K65" s="201">
        <v>4.5454545454545459</v>
      </c>
      <c r="L65" s="201">
        <v>27.27272727272727</v>
      </c>
      <c r="M65" s="201">
        <v>4.5454545454545459</v>
      </c>
      <c r="N65" s="201">
        <v>68.181818181818173</v>
      </c>
      <c r="O65" s="201">
        <v>0</v>
      </c>
      <c r="P65" s="202">
        <v>4.5454545454545459</v>
      </c>
    </row>
    <row r="66" spans="2:16" ht="24">
      <c r="B66" s="313"/>
      <c r="C66" s="215" t="s">
        <v>47</v>
      </c>
      <c r="D66" s="221"/>
      <c r="E66" s="211">
        <v>1</v>
      </c>
      <c r="F66" s="208">
        <v>0</v>
      </c>
      <c r="G66" s="201">
        <v>100</v>
      </c>
      <c r="H66" s="201">
        <v>0</v>
      </c>
      <c r="I66" s="201">
        <v>0</v>
      </c>
      <c r="J66" s="201">
        <v>100</v>
      </c>
      <c r="K66" s="201">
        <v>0</v>
      </c>
      <c r="L66" s="201">
        <v>0</v>
      </c>
      <c r="M66" s="201">
        <v>0</v>
      </c>
      <c r="N66" s="201">
        <v>100</v>
      </c>
      <c r="O66" s="201">
        <v>0</v>
      </c>
      <c r="P66" s="202">
        <v>0</v>
      </c>
    </row>
    <row r="67" spans="2:16" ht="36">
      <c r="B67" s="282"/>
      <c r="C67" s="216" t="s">
        <v>48</v>
      </c>
      <c r="D67" s="222"/>
      <c r="E67" s="212">
        <v>0</v>
      </c>
      <c r="F67" s="209">
        <v>0</v>
      </c>
      <c r="G67" s="203">
        <v>0</v>
      </c>
      <c r="H67" s="203">
        <v>0</v>
      </c>
      <c r="I67" s="203">
        <v>0</v>
      </c>
      <c r="J67" s="203">
        <v>0</v>
      </c>
      <c r="K67" s="203">
        <v>0</v>
      </c>
      <c r="L67" s="203">
        <v>0</v>
      </c>
      <c r="M67" s="203">
        <v>0</v>
      </c>
      <c r="N67" s="203">
        <v>0</v>
      </c>
      <c r="O67" s="203">
        <v>0</v>
      </c>
      <c r="P67" s="204">
        <v>0</v>
      </c>
    </row>
  </sheetData>
  <mergeCells count="8">
    <mergeCell ref="B57:B67"/>
    <mergeCell ref="B28:D29"/>
    <mergeCell ref="B30:D30"/>
    <mergeCell ref="B44:D44"/>
    <mergeCell ref="B56:D56"/>
    <mergeCell ref="B31:B41"/>
    <mergeCell ref="B45:B55"/>
    <mergeCell ref="B42:D43"/>
  </mergeCells>
  <phoneticPr fontId="7"/>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S33"/>
  <sheetViews>
    <sheetView showGridLines="0" topLeftCell="A17" zoomScale="80" workbookViewId="0">
      <selection activeCell="C32" sqref="C32"/>
    </sheetView>
  </sheetViews>
  <sheetFormatPr defaultColWidth="5.25" defaultRowHeight="13.5"/>
  <cols>
    <col min="1" max="2" width="7" customWidth="1"/>
    <col min="3" max="3" width="25.625" customWidth="1"/>
    <col min="4" max="4" width="4.625" customWidth="1"/>
    <col min="5" max="5" width="5.375" customWidth="1"/>
    <col min="6" max="15" width="6.75" customWidth="1"/>
    <col min="16" max="17" width="5.25" customWidth="1"/>
    <col min="18" max="18" width="3.375" customWidth="1"/>
    <col min="19" max="19" width="7" customWidth="1"/>
    <col min="20" max="20" width="25.625" customWidth="1"/>
    <col min="21" max="21" width="5.375" customWidth="1"/>
  </cols>
  <sheetData>
    <row r="1" spans="2:19" s="1" customFormat="1" ht="21.75" customHeight="1">
      <c r="B1" s="15"/>
      <c r="C1" s="16"/>
      <c r="D1" s="2"/>
      <c r="E1" s="13"/>
      <c r="F1" s="4"/>
      <c r="G1" s="4"/>
      <c r="H1" s="4"/>
      <c r="I1" s="4"/>
      <c r="J1" s="4"/>
      <c r="K1" s="4"/>
      <c r="L1" s="4"/>
      <c r="M1" s="4"/>
      <c r="N1" s="4"/>
      <c r="O1" s="4"/>
    </row>
    <row r="2" spans="2:19" s="1" customFormat="1" ht="15" customHeight="1">
      <c r="B2" s="15"/>
      <c r="C2" s="16"/>
      <c r="D2" s="2"/>
      <c r="E2" s="13"/>
      <c r="F2" s="4"/>
      <c r="G2" s="4"/>
      <c r="H2" s="4"/>
      <c r="I2" s="4"/>
      <c r="J2" s="4"/>
      <c r="K2" s="4"/>
      <c r="L2" s="4"/>
      <c r="M2" s="4"/>
      <c r="N2" s="4"/>
      <c r="O2" s="4"/>
    </row>
    <row r="3" spans="2:19" s="1" customFormat="1" ht="15" customHeight="1">
      <c r="B3" s="15"/>
      <c r="C3" s="16"/>
      <c r="D3" s="2"/>
      <c r="E3" s="13"/>
      <c r="F3" s="4"/>
      <c r="G3" s="4"/>
      <c r="H3" s="4"/>
      <c r="I3" s="4"/>
      <c r="J3" s="4"/>
      <c r="K3" s="4"/>
      <c r="L3" s="4"/>
      <c r="M3" s="4"/>
      <c r="N3" s="4"/>
      <c r="O3" s="4"/>
    </row>
    <row r="4" spans="2:19" s="1" customFormat="1" ht="15" customHeight="1">
      <c r="B4" s="15"/>
      <c r="C4" s="16"/>
      <c r="D4" s="2"/>
      <c r="E4" s="13"/>
      <c r="F4" s="4"/>
      <c r="G4" s="4"/>
      <c r="H4" s="4"/>
      <c r="I4" s="4"/>
      <c r="J4" s="4"/>
      <c r="K4" s="4"/>
      <c r="L4" s="4"/>
      <c r="M4" s="4"/>
      <c r="N4" s="4"/>
      <c r="O4" s="4"/>
    </row>
    <row r="5" spans="2:19" s="1" customFormat="1" ht="15" customHeight="1">
      <c r="B5" s="15"/>
      <c r="C5" s="16"/>
      <c r="D5" s="2"/>
      <c r="E5" s="13"/>
      <c r="F5" s="4"/>
      <c r="G5" s="4"/>
      <c r="H5" s="4"/>
      <c r="I5" s="4"/>
      <c r="J5" s="4"/>
      <c r="K5" s="4"/>
      <c r="L5" s="4"/>
      <c r="M5" s="4"/>
      <c r="N5" s="4"/>
      <c r="O5" s="4"/>
    </row>
    <row r="6" spans="2:19" s="1" customFormat="1" ht="15" customHeight="1">
      <c r="B6" s="15"/>
      <c r="C6" s="16"/>
      <c r="D6" s="2"/>
      <c r="E6" s="13"/>
      <c r="F6" s="4"/>
      <c r="G6" s="4"/>
      <c r="H6" s="4"/>
      <c r="I6" s="4"/>
      <c r="J6" s="4"/>
      <c r="K6" s="4"/>
      <c r="L6" s="4"/>
      <c r="M6" s="4"/>
      <c r="N6" s="4"/>
      <c r="O6" s="4"/>
    </row>
    <row r="7" spans="2:19" s="1" customFormat="1" ht="15" customHeight="1">
      <c r="B7" s="15"/>
      <c r="C7" s="16"/>
      <c r="D7" s="2"/>
      <c r="E7" s="13"/>
      <c r="F7" s="4"/>
      <c r="G7" s="4"/>
      <c r="H7" s="4"/>
      <c r="I7" s="4"/>
      <c r="J7" s="4"/>
      <c r="K7" s="4"/>
      <c r="L7" s="4"/>
      <c r="M7" s="4"/>
      <c r="N7" s="4"/>
      <c r="O7" s="4"/>
    </row>
    <row r="8" spans="2:19" s="1" customFormat="1" ht="15" customHeight="1">
      <c r="B8" s="15"/>
      <c r="C8" s="16"/>
      <c r="D8" s="2"/>
      <c r="E8" s="13"/>
      <c r="F8" s="4"/>
      <c r="G8" s="4"/>
      <c r="H8" s="4"/>
      <c r="I8" s="4"/>
      <c r="J8" s="4"/>
      <c r="K8" s="4"/>
      <c r="L8" s="4"/>
      <c r="M8" s="4"/>
      <c r="N8" s="4"/>
      <c r="O8" s="4"/>
    </row>
    <row r="9" spans="2:19" s="1" customFormat="1" ht="15" customHeight="1">
      <c r="B9" s="15"/>
      <c r="C9" s="16"/>
      <c r="D9" s="2"/>
      <c r="E9" s="13"/>
      <c r="F9" s="4"/>
      <c r="G9" s="4"/>
      <c r="H9" s="4"/>
      <c r="I9" s="4"/>
      <c r="J9" s="4"/>
      <c r="K9" s="4"/>
      <c r="L9" s="4"/>
      <c r="M9" s="4"/>
      <c r="N9" s="4"/>
      <c r="O9" s="4"/>
      <c r="R9" s="4"/>
      <c r="S9" s="4"/>
    </row>
    <row r="10" spans="2:19" s="1" customFormat="1" ht="15" customHeight="1">
      <c r="B10" s="15"/>
      <c r="C10" s="16"/>
      <c r="D10" s="2"/>
      <c r="E10" s="13"/>
      <c r="F10" s="4"/>
      <c r="G10" s="4"/>
      <c r="H10" s="4"/>
      <c r="I10" s="4"/>
      <c r="J10" s="4"/>
      <c r="K10" s="4"/>
      <c r="L10" s="4"/>
      <c r="M10" s="4"/>
      <c r="N10" s="4"/>
      <c r="O10" s="4"/>
      <c r="R10" s="3"/>
      <c r="S10" s="3"/>
    </row>
    <row r="11" spans="2:19" s="1" customFormat="1" ht="15" customHeight="1">
      <c r="B11" s="15"/>
      <c r="C11" s="16"/>
      <c r="D11" s="2"/>
      <c r="E11" s="13"/>
      <c r="F11" s="4"/>
      <c r="G11" s="4"/>
      <c r="H11" s="4"/>
      <c r="I11" s="4"/>
      <c r="J11" s="4"/>
      <c r="K11" s="4"/>
      <c r="L11" s="4"/>
      <c r="M11" s="4"/>
      <c r="N11" s="4"/>
      <c r="O11" s="4"/>
      <c r="R11" s="6"/>
    </row>
    <row r="12" spans="2:19" s="1" customFormat="1" ht="15" hidden="1" customHeight="1">
      <c r="B12" s="15"/>
      <c r="C12" s="16"/>
      <c r="D12" s="2"/>
      <c r="E12" s="13"/>
      <c r="F12" s="4"/>
      <c r="G12" s="4"/>
      <c r="H12" s="4"/>
      <c r="I12" s="4"/>
      <c r="J12" s="4"/>
      <c r="K12" s="4"/>
      <c r="L12" s="4"/>
      <c r="M12" s="4"/>
      <c r="N12" s="4"/>
      <c r="O12" s="4"/>
      <c r="R12" s="6"/>
    </row>
    <row r="13" spans="2:19" s="1" customFormat="1" ht="15" hidden="1" customHeight="1">
      <c r="B13" s="15"/>
      <c r="C13" s="16"/>
      <c r="D13" s="2"/>
      <c r="E13" s="13"/>
      <c r="F13" s="4"/>
      <c r="G13" s="4"/>
      <c r="H13" s="4"/>
      <c r="I13" s="4"/>
      <c r="J13" s="4"/>
      <c r="K13" s="4"/>
      <c r="L13" s="4"/>
      <c r="M13" s="4"/>
      <c r="N13" s="4"/>
      <c r="O13" s="4"/>
      <c r="R13" s="6"/>
    </row>
    <row r="14" spans="2:19" s="1" customFormat="1" ht="15" customHeight="1">
      <c r="B14" s="15"/>
      <c r="C14" s="16"/>
      <c r="D14" s="2"/>
      <c r="E14" s="13"/>
      <c r="F14" s="4"/>
      <c r="G14" s="4"/>
      <c r="H14" s="4"/>
      <c r="I14" s="4"/>
      <c r="J14" s="4"/>
      <c r="K14" s="4"/>
      <c r="L14" s="4"/>
      <c r="M14" s="4"/>
      <c r="N14" s="4"/>
      <c r="O14" s="4"/>
    </row>
    <row r="15" spans="2:19" s="1" customFormat="1" ht="15" customHeight="1">
      <c r="B15" s="15"/>
      <c r="C15" s="16"/>
      <c r="D15" s="2"/>
      <c r="E15" s="13"/>
      <c r="F15" s="4"/>
      <c r="G15" s="4"/>
      <c r="H15" s="4"/>
      <c r="I15" s="4"/>
      <c r="J15" s="4"/>
      <c r="K15" s="4"/>
      <c r="L15" s="4"/>
      <c r="M15" s="4"/>
      <c r="N15" s="4"/>
      <c r="O15" s="4"/>
    </row>
    <row r="16" spans="2:19" s="1" customFormat="1" ht="15" customHeight="1">
      <c r="B16" s="15"/>
      <c r="C16" s="16"/>
      <c r="D16" s="2"/>
      <c r="E16" s="13"/>
      <c r="F16" s="4"/>
      <c r="G16" s="4"/>
      <c r="H16" s="4"/>
      <c r="I16" s="4"/>
      <c r="J16" s="4"/>
      <c r="K16" s="4"/>
      <c r="L16" s="4"/>
      <c r="M16" s="4"/>
      <c r="N16" s="4"/>
      <c r="O16" s="4"/>
    </row>
    <row r="17" spans="2:19" s="1" customFormat="1" ht="15" customHeight="1">
      <c r="B17" s="15"/>
      <c r="C17" s="16"/>
      <c r="D17" s="2"/>
      <c r="E17" s="13"/>
      <c r="F17" s="4"/>
      <c r="G17" s="4"/>
      <c r="H17" s="4"/>
      <c r="I17" s="4"/>
      <c r="J17" s="4"/>
      <c r="K17" s="4"/>
      <c r="L17" s="4"/>
      <c r="M17" s="4"/>
      <c r="N17" s="4"/>
      <c r="O17" s="4"/>
    </row>
    <row r="18" spans="2:19" s="1" customFormat="1" ht="15" customHeight="1">
      <c r="B18" s="15"/>
      <c r="C18" s="16"/>
      <c r="D18" s="2"/>
      <c r="E18" s="13"/>
      <c r="F18" s="4"/>
      <c r="G18" s="4"/>
      <c r="H18" s="4"/>
      <c r="I18" s="4"/>
      <c r="J18" s="4"/>
      <c r="K18" s="4"/>
      <c r="L18" s="4"/>
      <c r="M18" s="4"/>
      <c r="N18" s="4"/>
      <c r="O18" s="4"/>
    </row>
    <row r="19" spans="2:19" s="1" customFormat="1" ht="15" customHeight="1">
      <c r="B19" s="15"/>
      <c r="C19" s="16"/>
      <c r="D19" s="2"/>
      <c r="E19" s="13"/>
      <c r="F19" s="4"/>
      <c r="G19" s="4"/>
      <c r="H19" s="4"/>
      <c r="I19" s="4"/>
      <c r="J19" s="4"/>
      <c r="K19" s="4"/>
      <c r="L19" s="4"/>
      <c r="M19" s="4"/>
      <c r="N19" s="4"/>
      <c r="O19" s="4"/>
    </row>
    <row r="20" spans="2:19" s="1" customFormat="1" ht="15" customHeight="1">
      <c r="B20" s="15"/>
      <c r="C20" s="16"/>
      <c r="D20" s="2"/>
      <c r="E20" s="13"/>
      <c r="F20" s="4"/>
      <c r="G20" s="4"/>
      <c r="H20" s="4"/>
      <c r="I20" s="4"/>
      <c r="J20" s="4"/>
      <c r="K20" s="4"/>
      <c r="L20" s="4"/>
      <c r="M20" s="4"/>
      <c r="N20" s="4"/>
      <c r="O20" s="4"/>
    </row>
    <row r="21" spans="2:19" s="1" customFormat="1" ht="15" customHeight="1">
      <c r="B21" s="15"/>
      <c r="C21" s="16"/>
      <c r="D21" s="2"/>
      <c r="E21" s="13"/>
      <c r="F21" s="4"/>
      <c r="G21" s="4"/>
      <c r="H21" s="4"/>
      <c r="I21" s="4"/>
      <c r="J21" s="4"/>
      <c r="K21" s="4"/>
      <c r="L21" s="4"/>
      <c r="M21" s="4"/>
      <c r="N21" s="4"/>
      <c r="O21" s="4"/>
    </row>
    <row r="22" spans="2:19" s="1" customFormat="1" ht="15" customHeight="1">
      <c r="B22" s="15"/>
      <c r="C22" s="16"/>
      <c r="D22" s="2"/>
      <c r="E22" s="13"/>
      <c r="F22" s="4"/>
      <c r="G22" s="4"/>
      <c r="H22" s="4"/>
      <c r="I22" s="4"/>
      <c r="J22" s="4"/>
      <c r="K22" s="4"/>
      <c r="L22" s="4"/>
      <c r="M22" s="4"/>
      <c r="N22" s="4"/>
      <c r="O22" s="4"/>
    </row>
    <row r="23" spans="2:19" s="1" customFormat="1" ht="15" customHeight="1">
      <c r="B23" s="15"/>
      <c r="C23" s="16"/>
      <c r="D23" s="2"/>
      <c r="E23" s="13"/>
      <c r="F23" s="4"/>
      <c r="G23" s="4"/>
      <c r="H23" s="4"/>
      <c r="I23" s="4"/>
      <c r="J23" s="4"/>
      <c r="K23" s="4"/>
      <c r="L23" s="4"/>
      <c r="M23" s="4"/>
      <c r="N23" s="4"/>
      <c r="O23" s="4"/>
    </row>
    <row r="24" spans="2:19" s="1" customFormat="1" ht="15" customHeight="1">
      <c r="B24" s="15"/>
      <c r="C24" s="16"/>
      <c r="D24" s="2"/>
      <c r="E24" s="13"/>
      <c r="F24" s="4"/>
      <c r="G24" s="4"/>
      <c r="H24" s="4"/>
      <c r="I24" s="4"/>
      <c r="J24" s="4"/>
      <c r="K24" s="4"/>
      <c r="L24" s="4"/>
      <c r="M24" s="4"/>
      <c r="N24" s="4"/>
      <c r="O24" s="4"/>
    </row>
    <row r="25" spans="2:19" s="1" customFormat="1" ht="15" customHeight="1">
      <c r="B25" s="15"/>
      <c r="C25" s="16"/>
      <c r="D25" s="2"/>
      <c r="E25" s="13"/>
      <c r="F25" s="4"/>
      <c r="G25" s="4"/>
      <c r="H25" s="4"/>
      <c r="I25" s="4"/>
      <c r="J25" s="4"/>
      <c r="K25" s="4"/>
      <c r="L25" s="4"/>
      <c r="M25" s="4"/>
      <c r="N25" s="4"/>
      <c r="O25" s="4"/>
    </row>
    <row r="26" spans="2:19" s="1" customFormat="1" ht="15" customHeight="1">
      <c r="B26" s="15"/>
      <c r="C26" s="16"/>
      <c r="D26" s="2"/>
      <c r="E26" s="13"/>
      <c r="F26" s="4"/>
      <c r="G26" s="4"/>
      <c r="H26" s="4"/>
      <c r="I26" s="4"/>
      <c r="J26" s="4"/>
      <c r="K26" s="4"/>
      <c r="L26" s="4"/>
      <c r="M26" s="4"/>
      <c r="N26" s="4"/>
      <c r="O26" s="4"/>
    </row>
    <row r="27" spans="2:19" s="1" customFormat="1" ht="15" customHeight="1">
      <c r="B27" s="20"/>
      <c r="C27" s="20"/>
      <c r="D27" s="45"/>
      <c r="E27" s="34"/>
      <c r="F27" s="10"/>
      <c r="G27" s="10"/>
      <c r="H27" s="10"/>
      <c r="I27" s="10"/>
      <c r="J27" s="10"/>
      <c r="K27" s="10"/>
      <c r="L27" s="10"/>
      <c r="M27" s="10"/>
      <c r="N27" s="10"/>
      <c r="O27" s="10"/>
    </row>
    <row r="28" spans="2:19" s="4" customFormat="1" ht="129.94999999999999" customHeight="1">
      <c r="B28" s="20"/>
      <c r="C28" s="20"/>
      <c r="D28" s="45"/>
      <c r="E28" s="21"/>
      <c r="F28" s="22" t="s">
        <v>50</v>
      </c>
      <c r="G28" s="23" t="s">
        <v>51</v>
      </c>
      <c r="H28" s="23" t="s">
        <v>52</v>
      </c>
      <c r="I28" s="23" t="s">
        <v>53</v>
      </c>
      <c r="J28" s="23" t="s">
        <v>54</v>
      </c>
      <c r="K28" s="23" t="s">
        <v>55</v>
      </c>
      <c r="L28" s="23" t="s">
        <v>56</v>
      </c>
      <c r="M28" s="23" t="s">
        <v>57</v>
      </c>
      <c r="N28" s="23" t="s">
        <v>58</v>
      </c>
      <c r="O28" s="24" t="s">
        <v>6</v>
      </c>
      <c r="P28" s="17"/>
      <c r="Q28" s="17"/>
      <c r="R28" s="1"/>
      <c r="S28" s="1"/>
    </row>
    <row r="29" spans="2:19" s="3" customFormat="1" ht="20.100000000000001" customHeight="1">
      <c r="B29" s="20"/>
      <c r="C29" s="20"/>
      <c r="D29" s="45"/>
      <c r="E29" s="11" t="s">
        <v>0</v>
      </c>
      <c r="F29" s="25"/>
      <c r="G29" s="26"/>
      <c r="H29" s="26"/>
      <c r="I29" s="26"/>
      <c r="J29" s="26"/>
      <c r="K29" s="26"/>
      <c r="L29" s="26"/>
      <c r="M29" s="26"/>
      <c r="N29" s="26"/>
      <c r="O29" s="27"/>
      <c r="R29" s="1"/>
      <c r="S29" s="1"/>
    </row>
    <row r="30" spans="2:19" s="1" customFormat="1" ht="22.5" customHeight="1">
      <c r="B30" s="279" t="s">
        <v>2</v>
      </c>
      <c r="C30" s="280"/>
      <c r="D30" s="280"/>
      <c r="E30" s="38">
        <v>548</v>
      </c>
      <c r="F30" s="35">
        <v>37.043795620437962</v>
      </c>
      <c r="G30" s="32">
        <v>17.518248175182482</v>
      </c>
      <c r="H30" s="32">
        <v>6.2043795620437958</v>
      </c>
      <c r="I30" s="32">
        <v>21.350364963503647</v>
      </c>
      <c r="J30" s="32">
        <v>49.817518248175183</v>
      </c>
      <c r="K30" s="32">
        <v>25</v>
      </c>
      <c r="L30" s="32">
        <v>30.10948905109489</v>
      </c>
      <c r="M30" s="32">
        <v>16.240875912408757</v>
      </c>
      <c r="N30" s="32">
        <v>4.562043795620438</v>
      </c>
      <c r="O30" s="33">
        <v>0.18248175182481752</v>
      </c>
      <c r="P30" s="16"/>
      <c r="Q30" s="16"/>
    </row>
    <row r="31" spans="2:19" s="1" customFormat="1" ht="22.5" customHeight="1">
      <c r="B31" s="281" t="s">
        <v>3</v>
      </c>
      <c r="C31" s="42" t="s">
        <v>283</v>
      </c>
      <c r="D31" s="43"/>
      <c r="E31" s="39">
        <v>428</v>
      </c>
      <c r="F31" s="36">
        <v>36.68224299065421</v>
      </c>
      <c r="G31" s="28">
        <v>18.925233644859812</v>
      </c>
      <c r="H31" s="28">
        <v>4.2056074766355138</v>
      </c>
      <c r="I31" s="28">
        <v>23.364485981308412</v>
      </c>
      <c r="J31" s="28">
        <v>52.336448598130836</v>
      </c>
      <c r="K31" s="28">
        <v>23.130841121495326</v>
      </c>
      <c r="L31" s="28">
        <v>30.841121495327101</v>
      </c>
      <c r="M31" s="28">
        <v>15.186915887850466</v>
      </c>
      <c r="N31" s="28">
        <v>3.0373831775700935</v>
      </c>
      <c r="O31" s="29">
        <v>0.23364485981308408</v>
      </c>
      <c r="P31" s="16"/>
      <c r="Q31" s="16"/>
    </row>
    <row r="32" spans="2:19" s="1" customFormat="1" ht="22.5" customHeight="1">
      <c r="B32" s="282"/>
      <c r="C32" s="41" t="s">
        <v>5</v>
      </c>
      <c r="D32" s="44"/>
      <c r="E32" s="40">
        <v>120</v>
      </c>
      <c r="F32" s="37">
        <v>38.333333333333336</v>
      </c>
      <c r="G32" s="49">
        <v>12.5</v>
      </c>
      <c r="H32" s="46">
        <v>13.333333333333334</v>
      </c>
      <c r="I32" s="49">
        <v>14.166666666666666</v>
      </c>
      <c r="J32" s="49">
        <v>40.833333333333336</v>
      </c>
      <c r="K32" s="46">
        <v>31.666666666666664</v>
      </c>
      <c r="L32" s="30">
        <v>27.500000000000004</v>
      </c>
      <c r="M32" s="30">
        <v>20</v>
      </c>
      <c r="N32" s="46">
        <v>10</v>
      </c>
      <c r="O32" s="31">
        <v>0</v>
      </c>
      <c r="P32" s="16"/>
      <c r="Q32" s="16"/>
    </row>
    <row r="33" spans="6:15">
      <c r="F33" s="76">
        <f>SUM(F31-F32)</f>
        <v>-1.6510903426791259</v>
      </c>
      <c r="G33" s="76">
        <f t="shared" ref="G33:O33" si="0">SUM(G31-G32)</f>
        <v>6.4252336448598122</v>
      </c>
      <c r="H33" s="76">
        <f t="shared" si="0"/>
        <v>-9.1277258566978201</v>
      </c>
      <c r="I33" s="76">
        <f t="shared" si="0"/>
        <v>9.1978193146417464</v>
      </c>
      <c r="J33" s="76">
        <f t="shared" si="0"/>
        <v>11.503115264797501</v>
      </c>
      <c r="K33" s="76">
        <f t="shared" si="0"/>
        <v>-8.5358255451713383</v>
      </c>
      <c r="L33" s="76">
        <f t="shared" si="0"/>
        <v>3.3411214953270978</v>
      </c>
      <c r="M33" s="76">
        <f t="shared" si="0"/>
        <v>-4.813084112149534</v>
      </c>
      <c r="N33" s="76">
        <f t="shared" si="0"/>
        <v>-6.9626168224299061</v>
      </c>
      <c r="O33" s="76">
        <f t="shared" si="0"/>
        <v>0.23364485981308408</v>
      </c>
    </row>
  </sheetData>
  <mergeCells count="2">
    <mergeCell ref="B30:D30"/>
    <mergeCell ref="B31:B32"/>
  </mergeCells>
  <phoneticPr fontId="7"/>
  <conditionalFormatting sqref="C31:C32 F28:O28">
    <cfRule type="cellIs" dxfId="119" priority="3" stopIfTrue="1" operator="equal">
      <formula>"."</formula>
    </cfRule>
  </conditionalFormatting>
  <conditionalFormatting sqref="P28">
    <cfRule type="cellIs" dxfId="118" priority="2" stopIfTrue="1" operator="equal">
      <formula>"."</formula>
    </cfRule>
  </conditionalFormatting>
  <conditionalFormatting sqref="Q28">
    <cfRule type="cellIs" dxfId="117"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S33"/>
  <sheetViews>
    <sheetView showGridLines="0" topLeftCell="A23" zoomScale="80" workbookViewId="0">
      <selection activeCell="C32" sqref="C32"/>
    </sheetView>
  </sheetViews>
  <sheetFormatPr defaultColWidth="5.25" defaultRowHeight="13.5"/>
  <cols>
    <col min="1" max="2" width="7" customWidth="1"/>
    <col min="3" max="3" width="25.625" customWidth="1"/>
    <col min="4" max="4" width="4.625" customWidth="1"/>
    <col min="5" max="5" width="5.375" customWidth="1"/>
    <col min="6" max="15" width="6.75" customWidth="1"/>
    <col min="16" max="17" width="5.25" customWidth="1"/>
    <col min="18" max="18" width="3.375" customWidth="1"/>
    <col min="19" max="19" width="7" customWidth="1"/>
    <col min="20" max="20" width="25.625" customWidth="1"/>
    <col min="21" max="21" width="5.375" customWidth="1"/>
  </cols>
  <sheetData>
    <row r="1" spans="2:19" s="1" customFormat="1" ht="21.75" customHeight="1">
      <c r="B1" s="15"/>
      <c r="C1" s="16"/>
      <c r="D1" s="2"/>
      <c r="E1" s="13"/>
      <c r="F1" s="4"/>
      <c r="G1" s="4"/>
      <c r="H1" s="4"/>
      <c r="I1" s="4"/>
      <c r="J1" s="4"/>
      <c r="K1" s="4"/>
      <c r="L1" s="4"/>
      <c r="M1" s="4"/>
      <c r="N1" s="4"/>
      <c r="O1" s="4"/>
    </row>
    <row r="2" spans="2:19" s="1" customFormat="1" ht="15" customHeight="1">
      <c r="B2" s="15"/>
      <c r="C2" s="16"/>
      <c r="D2" s="2"/>
      <c r="E2" s="13"/>
      <c r="F2" s="4"/>
      <c r="G2" s="4"/>
      <c r="H2" s="4"/>
      <c r="I2" s="4"/>
      <c r="J2" s="4"/>
      <c r="K2" s="4"/>
      <c r="L2" s="4"/>
      <c r="M2" s="4"/>
      <c r="N2" s="4"/>
      <c r="O2" s="4"/>
    </row>
    <row r="3" spans="2:19" s="1" customFormat="1" ht="15" customHeight="1">
      <c r="B3" s="15"/>
      <c r="C3" s="16"/>
      <c r="D3" s="2"/>
      <c r="E3" s="13"/>
      <c r="F3" s="4"/>
      <c r="G3" s="4"/>
      <c r="H3" s="4"/>
      <c r="I3" s="4"/>
      <c r="J3" s="4"/>
      <c r="K3" s="4"/>
      <c r="L3" s="4"/>
      <c r="M3" s="4"/>
      <c r="N3" s="4"/>
      <c r="O3" s="4"/>
    </row>
    <row r="4" spans="2:19" s="1" customFormat="1" ht="15" customHeight="1">
      <c r="B4" s="15"/>
      <c r="C4" s="16"/>
      <c r="D4" s="2"/>
      <c r="E4" s="13"/>
      <c r="F4" s="4"/>
      <c r="G4" s="4"/>
      <c r="H4" s="4"/>
      <c r="I4" s="4"/>
      <c r="J4" s="4"/>
      <c r="K4" s="4"/>
      <c r="L4" s="4"/>
      <c r="M4" s="4"/>
      <c r="N4" s="4"/>
      <c r="O4" s="4"/>
    </row>
    <row r="5" spans="2:19" s="1" customFormat="1" ht="15" customHeight="1">
      <c r="B5" s="15"/>
      <c r="C5" s="16"/>
      <c r="D5" s="2"/>
      <c r="E5" s="13"/>
      <c r="F5" s="4"/>
      <c r="G5" s="4"/>
      <c r="H5" s="4"/>
      <c r="I5" s="4"/>
      <c r="J5" s="4"/>
      <c r="K5" s="4"/>
      <c r="L5" s="4"/>
      <c r="M5" s="4"/>
      <c r="N5" s="4"/>
      <c r="O5" s="4"/>
    </row>
    <row r="6" spans="2:19" s="1" customFormat="1" ht="15" customHeight="1">
      <c r="B6" s="15"/>
      <c r="C6" s="16"/>
      <c r="D6" s="2"/>
      <c r="E6" s="13"/>
      <c r="F6" s="4"/>
      <c r="G6" s="4"/>
      <c r="H6" s="4"/>
      <c r="I6" s="4"/>
      <c r="J6" s="4"/>
      <c r="K6" s="4"/>
      <c r="L6" s="4"/>
      <c r="M6" s="4"/>
      <c r="N6" s="4"/>
      <c r="O6" s="4"/>
    </row>
    <row r="7" spans="2:19" s="1" customFormat="1" ht="15" customHeight="1">
      <c r="B7" s="15"/>
      <c r="C7" s="16"/>
      <c r="D7" s="2"/>
      <c r="E7" s="13"/>
      <c r="F7" s="4"/>
      <c r="G7" s="4"/>
      <c r="H7" s="4"/>
      <c r="I7" s="4"/>
      <c r="J7" s="4"/>
      <c r="K7" s="4"/>
      <c r="L7" s="4"/>
      <c r="M7" s="4"/>
      <c r="N7" s="4"/>
      <c r="O7" s="4"/>
    </row>
    <row r="8" spans="2:19" s="1" customFormat="1" ht="15" customHeight="1">
      <c r="B8" s="15"/>
      <c r="C8" s="16"/>
      <c r="D8" s="2"/>
      <c r="E8" s="13"/>
      <c r="F8" s="4"/>
      <c r="G8" s="4"/>
      <c r="H8" s="4"/>
      <c r="I8" s="4"/>
      <c r="J8" s="4"/>
      <c r="K8" s="4"/>
      <c r="L8" s="4"/>
      <c r="M8" s="4"/>
      <c r="N8" s="4"/>
      <c r="O8" s="4"/>
    </row>
    <row r="9" spans="2:19" s="1" customFormat="1" ht="15" customHeight="1">
      <c r="B9" s="15"/>
      <c r="C9" s="16"/>
      <c r="D9" s="2"/>
      <c r="E9" s="13"/>
      <c r="F9" s="4"/>
      <c r="G9" s="4"/>
      <c r="H9" s="4"/>
      <c r="I9" s="4"/>
      <c r="J9" s="4"/>
      <c r="K9" s="4"/>
      <c r="L9" s="4"/>
      <c r="M9" s="4"/>
      <c r="N9" s="4"/>
      <c r="O9" s="4"/>
      <c r="R9" s="4"/>
      <c r="S9" s="4"/>
    </row>
    <row r="10" spans="2:19" s="1" customFormat="1" ht="15" customHeight="1">
      <c r="B10" s="15"/>
      <c r="C10" s="16"/>
      <c r="D10" s="2"/>
      <c r="E10" s="13"/>
      <c r="F10" s="4"/>
      <c r="G10" s="4"/>
      <c r="H10" s="4"/>
      <c r="I10" s="4"/>
      <c r="J10" s="4"/>
      <c r="K10" s="4"/>
      <c r="L10" s="4"/>
      <c r="M10" s="4"/>
      <c r="N10" s="4"/>
      <c r="O10" s="4"/>
      <c r="R10" s="3"/>
      <c r="S10" s="3"/>
    </row>
    <row r="11" spans="2:19" s="1" customFormat="1" ht="15" customHeight="1">
      <c r="B11" s="15"/>
      <c r="C11" s="16"/>
      <c r="D11" s="2"/>
      <c r="E11" s="13"/>
      <c r="F11" s="4"/>
      <c r="G11" s="4"/>
      <c r="H11" s="4"/>
      <c r="I11" s="4"/>
      <c r="J11" s="4"/>
      <c r="K11" s="4"/>
      <c r="L11" s="4"/>
      <c r="M11" s="4"/>
      <c r="N11" s="4"/>
      <c r="O11" s="4"/>
      <c r="R11" s="6"/>
    </row>
    <row r="12" spans="2:19" s="1" customFormat="1" ht="15" hidden="1" customHeight="1">
      <c r="B12" s="15"/>
      <c r="C12" s="16"/>
      <c r="D12" s="2"/>
      <c r="E12" s="13"/>
      <c r="F12" s="4"/>
      <c r="G12" s="4"/>
      <c r="H12" s="4"/>
      <c r="I12" s="4"/>
      <c r="J12" s="4"/>
      <c r="K12" s="4"/>
      <c r="L12" s="4"/>
      <c r="M12" s="4"/>
      <c r="N12" s="4"/>
      <c r="O12" s="4"/>
      <c r="R12" s="6"/>
    </row>
    <row r="13" spans="2:19" s="1" customFormat="1" ht="15" hidden="1" customHeight="1">
      <c r="B13" s="15"/>
      <c r="C13" s="16"/>
      <c r="D13" s="2"/>
      <c r="E13" s="13"/>
      <c r="F13" s="4"/>
      <c r="G13" s="4"/>
      <c r="H13" s="4"/>
      <c r="I13" s="4"/>
      <c r="J13" s="4"/>
      <c r="K13" s="4"/>
      <c r="L13" s="4"/>
      <c r="M13" s="4"/>
      <c r="N13" s="4"/>
      <c r="O13" s="4"/>
      <c r="R13" s="6"/>
    </row>
    <row r="14" spans="2:19" s="1" customFormat="1" ht="15" customHeight="1">
      <c r="B14" s="15"/>
      <c r="C14" s="16"/>
      <c r="D14" s="2"/>
      <c r="E14" s="13"/>
      <c r="F14" s="4"/>
      <c r="G14" s="4"/>
      <c r="H14" s="4"/>
      <c r="I14" s="4"/>
      <c r="J14" s="4"/>
      <c r="K14" s="4"/>
      <c r="L14" s="4"/>
      <c r="M14" s="4"/>
      <c r="N14" s="4"/>
      <c r="O14" s="4"/>
    </row>
    <row r="15" spans="2:19" s="1" customFormat="1" ht="15" customHeight="1">
      <c r="B15" s="15"/>
      <c r="C15" s="16"/>
      <c r="D15" s="2"/>
      <c r="E15" s="13"/>
      <c r="F15" s="4"/>
      <c r="G15" s="4"/>
      <c r="H15" s="4"/>
      <c r="I15" s="4"/>
      <c r="J15" s="4"/>
      <c r="K15" s="4"/>
      <c r="L15" s="4"/>
      <c r="M15" s="4"/>
      <c r="N15" s="4"/>
      <c r="O15" s="4"/>
    </row>
    <row r="16" spans="2:19" s="1" customFormat="1" ht="15" customHeight="1">
      <c r="B16" s="15"/>
      <c r="C16" s="16"/>
      <c r="D16" s="2"/>
      <c r="E16" s="13"/>
      <c r="F16" s="4"/>
      <c r="G16" s="4"/>
      <c r="H16" s="4"/>
      <c r="I16" s="4"/>
      <c r="J16" s="4"/>
      <c r="K16" s="4"/>
      <c r="L16" s="4"/>
      <c r="M16" s="4"/>
      <c r="N16" s="4"/>
      <c r="O16" s="4"/>
    </row>
    <row r="17" spans="2:19" s="1" customFormat="1" ht="15" customHeight="1">
      <c r="B17" s="15"/>
      <c r="C17" s="16"/>
      <c r="D17" s="2"/>
      <c r="E17" s="13"/>
      <c r="F17" s="4"/>
      <c r="G17" s="4"/>
      <c r="H17" s="4"/>
      <c r="I17" s="4"/>
      <c r="J17" s="4"/>
      <c r="K17" s="4"/>
      <c r="L17" s="4"/>
      <c r="M17" s="4"/>
      <c r="N17" s="4"/>
      <c r="O17" s="4"/>
    </row>
    <row r="18" spans="2:19" s="1" customFormat="1" ht="15" customHeight="1">
      <c r="B18" s="15"/>
      <c r="C18" s="16"/>
      <c r="D18" s="2"/>
      <c r="E18" s="13"/>
      <c r="F18" s="4"/>
      <c r="G18" s="4"/>
      <c r="H18" s="4"/>
      <c r="I18" s="4"/>
      <c r="J18" s="4"/>
      <c r="K18" s="4"/>
      <c r="L18" s="4"/>
      <c r="M18" s="4"/>
      <c r="N18" s="4"/>
      <c r="O18" s="4"/>
    </row>
    <row r="19" spans="2:19" s="1" customFormat="1" ht="15" customHeight="1">
      <c r="B19" s="15"/>
      <c r="C19" s="16"/>
      <c r="D19" s="2"/>
      <c r="E19" s="13"/>
      <c r="F19" s="4"/>
      <c r="G19" s="4"/>
      <c r="H19" s="4"/>
      <c r="I19" s="4"/>
      <c r="J19" s="4"/>
      <c r="K19" s="4"/>
      <c r="L19" s="4"/>
      <c r="M19" s="4"/>
      <c r="N19" s="4"/>
      <c r="O19" s="4"/>
    </row>
    <row r="20" spans="2:19" s="1" customFormat="1" ht="15" customHeight="1">
      <c r="B20" s="15"/>
      <c r="C20" s="16"/>
      <c r="D20" s="2"/>
      <c r="E20" s="13"/>
      <c r="F20" s="4"/>
      <c r="G20" s="4"/>
      <c r="H20" s="4"/>
      <c r="I20" s="4"/>
      <c r="J20" s="4"/>
      <c r="K20" s="4"/>
      <c r="L20" s="4"/>
      <c r="M20" s="4"/>
      <c r="N20" s="4"/>
      <c r="O20" s="4"/>
    </row>
    <row r="21" spans="2:19" s="1" customFormat="1" ht="15" customHeight="1">
      <c r="B21" s="15"/>
      <c r="C21" s="16"/>
      <c r="D21" s="2"/>
      <c r="E21" s="13"/>
      <c r="F21" s="4"/>
      <c r="G21" s="4"/>
      <c r="H21" s="4"/>
      <c r="I21" s="4"/>
      <c r="J21" s="4"/>
      <c r="K21" s="4"/>
      <c r="L21" s="4"/>
      <c r="M21" s="4"/>
      <c r="N21" s="4"/>
      <c r="O21" s="4"/>
    </row>
    <row r="22" spans="2:19" s="1" customFormat="1" ht="15" customHeight="1">
      <c r="B22" s="15"/>
      <c r="C22" s="16"/>
      <c r="D22" s="2"/>
      <c r="E22" s="13"/>
      <c r="F22" s="4"/>
      <c r="G22" s="4"/>
      <c r="H22" s="4"/>
      <c r="I22" s="4"/>
      <c r="J22" s="4"/>
      <c r="K22" s="4"/>
      <c r="L22" s="4"/>
      <c r="M22" s="4"/>
      <c r="N22" s="4"/>
      <c r="O22" s="4"/>
    </row>
    <row r="23" spans="2:19" s="1" customFormat="1" ht="15" customHeight="1">
      <c r="B23" s="15"/>
      <c r="C23" s="16"/>
      <c r="D23" s="2"/>
      <c r="E23" s="13"/>
      <c r="F23" s="4"/>
      <c r="G23" s="4"/>
      <c r="H23" s="4"/>
      <c r="I23" s="4"/>
      <c r="J23" s="4"/>
      <c r="K23" s="4"/>
      <c r="L23" s="4"/>
      <c r="M23" s="4"/>
      <c r="N23" s="4"/>
      <c r="O23" s="4"/>
    </row>
    <row r="24" spans="2:19" s="1" customFormat="1" ht="15" customHeight="1">
      <c r="B24" s="15"/>
      <c r="C24" s="16"/>
      <c r="D24" s="2"/>
      <c r="E24" s="13"/>
      <c r="F24" s="4"/>
      <c r="G24" s="4"/>
      <c r="H24" s="4"/>
      <c r="I24" s="4"/>
      <c r="J24" s="4"/>
      <c r="K24" s="4"/>
      <c r="L24" s="4"/>
      <c r="M24" s="4"/>
      <c r="N24" s="4"/>
      <c r="O24" s="4"/>
    </row>
    <row r="25" spans="2:19" s="1" customFormat="1" ht="15" customHeight="1">
      <c r="B25" s="15"/>
      <c r="C25" s="16"/>
      <c r="D25" s="2"/>
      <c r="E25" s="13"/>
      <c r="F25" s="4"/>
      <c r="G25" s="4"/>
      <c r="H25" s="4"/>
      <c r="I25" s="4"/>
      <c r="J25" s="4"/>
      <c r="K25" s="4"/>
      <c r="L25" s="4"/>
      <c r="M25" s="4"/>
      <c r="N25" s="4"/>
      <c r="O25" s="4"/>
    </row>
    <row r="26" spans="2:19" s="1" customFormat="1" ht="15" customHeight="1">
      <c r="B26" s="15"/>
      <c r="C26" s="16"/>
      <c r="D26" s="2"/>
      <c r="E26" s="13"/>
      <c r="F26" s="4"/>
      <c r="G26" s="4"/>
      <c r="H26" s="4"/>
      <c r="I26" s="4"/>
      <c r="J26" s="4"/>
      <c r="K26" s="4"/>
      <c r="L26" s="4"/>
      <c r="M26" s="4"/>
      <c r="N26" s="4"/>
      <c r="O26" s="4"/>
    </row>
    <row r="27" spans="2:19" s="1" customFormat="1" ht="15" customHeight="1">
      <c r="B27" s="20"/>
      <c r="C27" s="20"/>
      <c r="D27" s="45"/>
      <c r="E27" s="34"/>
      <c r="F27" s="10"/>
      <c r="G27" s="10"/>
      <c r="H27" s="10"/>
      <c r="I27" s="10"/>
      <c r="J27" s="10"/>
      <c r="K27" s="10"/>
      <c r="L27" s="10"/>
      <c r="M27" s="10"/>
      <c r="N27" s="10"/>
      <c r="O27" s="10"/>
    </row>
    <row r="28" spans="2:19" s="4" customFormat="1" ht="129.94999999999999" customHeight="1">
      <c r="B28" s="20"/>
      <c r="C28" s="20"/>
      <c r="D28" s="45"/>
      <c r="E28" s="21"/>
      <c r="F28" s="22" t="s">
        <v>50</v>
      </c>
      <c r="G28" s="23" t="s">
        <v>51</v>
      </c>
      <c r="H28" s="23" t="s">
        <v>52</v>
      </c>
      <c r="I28" s="23" t="s">
        <v>53</v>
      </c>
      <c r="J28" s="23" t="s">
        <v>54</v>
      </c>
      <c r="K28" s="23" t="s">
        <v>55</v>
      </c>
      <c r="L28" s="23" t="s">
        <v>56</v>
      </c>
      <c r="M28" s="23" t="s">
        <v>57</v>
      </c>
      <c r="N28" s="23" t="s">
        <v>58</v>
      </c>
      <c r="O28" s="24" t="s">
        <v>6</v>
      </c>
      <c r="P28" s="17"/>
      <c r="Q28" s="17"/>
      <c r="R28" s="1"/>
      <c r="S28" s="1"/>
    </row>
    <row r="29" spans="2:19" s="3" customFormat="1" ht="20.100000000000001" customHeight="1">
      <c r="B29" s="20"/>
      <c r="C29" s="20"/>
      <c r="D29" s="45"/>
      <c r="E29" s="11" t="s">
        <v>0</v>
      </c>
      <c r="F29" s="25"/>
      <c r="G29" s="26"/>
      <c r="H29" s="26"/>
      <c r="I29" s="26"/>
      <c r="J29" s="26"/>
      <c r="K29" s="26"/>
      <c r="L29" s="26"/>
      <c r="M29" s="26"/>
      <c r="N29" s="26"/>
      <c r="O29" s="27"/>
      <c r="R29" s="1"/>
      <c r="S29" s="1"/>
    </row>
    <row r="30" spans="2:19" s="1" customFormat="1" ht="22.5" customHeight="1">
      <c r="B30" s="279" t="s">
        <v>2</v>
      </c>
      <c r="C30" s="280"/>
      <c r="D30" s="280"/>
      <c r="E30" s="38">
        <v>548</v>
      </c>
      <c r="F30" s="35">
        <v>35.583941605839414</v>
      </c>
      <c r="G30" s="32">
        <v>34.306569343065696</v>
      </c>
      <c r="H30" s="32">
        <v>34.67153284671533</v>
      </c>
      <c r="I30" s="32">
        <v>29.37956204379562</v>
      </c>
      <c r="J30" s="32">
        <v>33.941605839416056</v>
      </c>
      <c r="K30" s="32">
        <v>19.89051094890511</v>
      </c>
      <c r="L30" s="32">
        <v>22.810218978102188</v>
      </c>
      <c r="M30" s="32">
        <v>13.321167883211679</v>
      </c>
      <c r="N30" s="32">
        <v>4.562043795620438</v>
      </c>
      <c r="O30" s="33">
        <v>0</v>
      </c>
      <c r="P30" s="16"/>
      <c r="Q30" s="16"/>
    </row>
    <row r="31" spans="2:19" s="1" customFormat="1" ht="22.5" customHeight="1">
      <c r="B31" s="281" t="s">
        <v>3</v>
      </c>
      <c r="C31" s="42" t="s">
        <v>283</v>
      </c>
      <c r="D31" s="43"/>
      <c r="E31" s="39">
        <v>428</v>
      </c>
      <c r="F31" s="36">
        <v>36.915887850467286</v>
      </c>
      <c r="G31" s="28">
        <v>36.68224299065421</v>
      </c>
      <c r="H31" s="28">
        <v>32.009345794392523</v>
      </c>
      <c r="I31" s="28">
        <v>30.607476635514018</v>
      </c>
      <c r="J31" s="28">
        <v>32.476635514018696</v>
      </c>
      <c r="K31" s="28">
        <v>18.691588785046729</v>
      </c>
      <c r="L31" s="28">
        <v>23.831775700934578</v>
      </c>
      <c r="M31" s="28">
        <v>12.850467289719624</v>
      </c>
      <c r="N31" s="28">
        <v>4.6728971962616823</v>
      </c>
      <c r="O31" s="29">
        <v>0</v>
      </c>
      <c r="P31" s="16"/>
      <c r="Q31" s="16"/>
    </row>
    <row r="32" spans="2:19" s="1" customFormat="1" ht="22.5" customHeight="1">
      <c r="B32" s="282"/>
      <c r="C32" s="41" t="s">
        <v>285</v>
      </c>
      <c r="D32" s="44"/>
      <c r="E32" s="40">
        <v>120</v>
      </c>
      <c r="F32" s="37">
        <v>30.833333333333336</v>
      </c>
      <c r="G32" s="49">
        <v>25.833333333333336</v>
      </c>
      <c r="H32" s="46">
        <v>44.166666666666664</v>
      </c>
      <c r="I32" s="30">
        <v>25</v>
      </c>
      <c r="J32" s="46">
        <v>39.166666666666664</v>
      </c>
      <c r="K32" s="30">
        <v>24.166666666666668</v>
      </c>
      <c r="L32" s="30">
        <v>19.166666666666668</v>
      </c>
      <c r="M32" s="30">
        <v>15</v>
      </c>
      <c r="N32" s="30">
        <v>4.1666666666666661</v>
      </c>
      <c r="O32" s="31">
        <v>0</v>
      </c>
      <c r="P32" s="16"/>
      <c r="Q32" s="16"/>
    </row>
    <row r="33" spans="6:15">
      <c r="F33" s="76">
        <f>SUM(F31-F32)</f>
        <v>6.0825545171339499</v>
      </c>
      <c r="G33" s="76">
        <f t="shared" ref="G33:O33" si="0">SUM(G31-G32)</f>
        <v>10.848909657320874</v>
      </c>
      <c r="H33" s="76">
        <f t="shared" si="0"/>
        <v>-12.157320872274141</v>
      </c>
      <c r="I33" s="76">
        <f t="shared" si="0"/>
        <v>5.6074766355140184</v>
      </c>
      <c r="J33" s="76">
        <f t="shared" si="0"/>
        <v>-6.6900311526479683</v>
      </c>
      <c r="K33" s="76">
        <f t="shared" si="0"/>
        <v>-5.4750778816199386</v>
      </c>
      <c r="L33" s="76">
        <f t="shared" si="0"/>
        <v>4.6651090342679105</v>
      </c>
      <c r="M33" s="76">
        <f t="shared" si="0"/>
        <v>-2.1495327102803756</v>
      </c>
      <c r="N33" s="76">
        <f t="shared" si="0"/>
        <v>0.50623052959501624</v>
      </c>
      <c r="O33" s="76">
        <f t="shared" si="0"/>
        <v>0</v>
      </c>
    </row>
  </sheetData>
  <mergeCells count="2">
    <mergeCell ref="B30:D30"/>
    <mergeCell ref="B31:B32"/>
  </mergeCells>
  <phoneticPr fontId="7"/>
  <conditionalFormatting sqref="C31:C32 F28:O28">
    <cfRule type="cellIs" dxfId="116" priority="3" stopIfTrue="1" operator="equal">
      <formula>"."</formula>
    </cfRule>
  </conditionalFormatting>
  <conditionalFormatting sqref="P28">
    <cfRule type="cellIs" dxfId="115" priority="2" stopIfTrue="1" operator="equal">
      <formula>"."</formula>
    </cfRule>
  </conditionalFormatting>
  <conditionalFormatting sqref="Q28">
    <cfRule type="cellIs" dxfId="114"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S33"/>
  <sheetViews>
    <sheetView showGridLines="0" topLeftCell="A20" zoomScale="80" workbookViewId="0">
      <selection activeCell="C32" sqref="C32"/>
    </sheetView>
  </sheetViews>
  <sheetFormatPr defaultColWidth="5.25" defaultRowHeight="13.5"/>
  <cols>
    <col min="1" max="2" width="7" customWidth="1"/>
    <col min="3" max="3" width="25.625" customWidth="1"/>
    <col min="4" max="4" width="4.625" customWidth="1"/>
    <col min="5" max="5" width="5.375" customWidth="1"/>
    <col min="6" max="15" width="6.75" customWidth="1"/>
    <col min="16" max="17" width="5.25" customWidth="1"/>
    <col min="18" max="18" width="3.375" customWidth="1"/>
    <col min="19" max="19" width="7" customWidth="1"/>
    <col min="20" max="20" width="25.625" customWidth="1"/>
    <col min="21" max="21" width="5.375" customWidth="1"/>
  </cols>
  <sheetData>
    <row r="1" spans="2:19" s="1" customFormat="1" ht="21.75" customHeight="1">
      <c r="B1" s="15"/>
      <c r="C1" s="16"/>
      <c r="D1" s="2"/>
      <c r="E1" s="13"/>
      <c r="F1" s="4"/>
      <c r="G1" s="4"/>
      <c r="H1" s="4"/>
      <c r="I1" s="4"/>
      <c r="J1" s="4"/>
      <c r="K1" s="4"/>
      <c r="L1" s="4"/>
      <c r="M1" s="4"/>
      <c r="N1" s="4"/>
      <c r="O1" s="4"/>
    </row>
    <row r="2" spans="2:19" s="1" customFormat="1" ht="15" customHeight="1">
      <c r="B2" s="15"/>
      <c r="C2" s="16"/>
      <c r="D2" s="2"/>
      <c r="E2" s="13"/>
      <c r="F2" s="4"/>
      <c r="G2" s="4"/>
      <c r="H2" s="4"/>
      <c r="I2" s="4"/>
      <c r="J2" s="4"/>
      <c r="K2" s="4"/>
      <c r="L2" s="4"/>
      <c r="M2" s="4"/>
      <c r="N2" s="4"/>
      <c r="O2" s="4"/>
    </row>
    <row r="3" spans="2:19" s="1" customFormat="1" ht="15" customHeight="1">
      <c r="B3" s="15"/>
      <c r="C3" s="16"/>
      <c r="D3" s="2"/>
      <c r="E3" s="13"/>
      <c r="F3" s="4"/>
      <c r="G3" s="4"/>
      <c r="H3" s="4"/>
      <c r="I3" s="4"/>
      <c r="J3" s="4"/>
      <c r="K3" s="4"/>
      <c r="L3" s="4"/>
      <c r="M3" s="4"/>
      <c r="N3" s="4"/>
      <c r="O3" s="4"/>
    </row>
    <row r="4" spans="2:19" s="1" customFormat="1" ht="15" customHeight="1">
      <c r="B4" s="15"/>
      <c r="C4" s="16"/>
      <c r="D4" s="2"/>
      <c r="E4" s="13"/>
      <c r="F4" s="4"/>
      <c r="G4" s="4"/>
      <c r="H4" s="4"/>
      <c r="I4" s="4"/>
      <c r="J4" s="4"/>
      <c r="K4" s="4"/>
      <c r="L4" s="4"/>
      <c r="M4" s="4"/>
      <c r="N4" s="4"/>
      <c r="O4" s="4"/>
    </row>
    <row r="5" spans="2:19" s="1" customFormat="1" ht="15" customHeight="1">
      <c r="B5" s="15"/>
      <c r="C5" s="16"/>
      <c r="D5" s="2"/>
      <c r="E5" s="13"/>
      <c r="F5" s="4"/>
      <c r="G5" s="4"/>
      <c r="H5" s="4"/>
      <c r="I5" s="4"/>
      <c r="J5" s="4"/>
      <c r="K5" s="4"/>
      <c r="L5" s="4"/>
      <c r="M5" s="4"/>
      <c r="N5" s="4"/>
      <c r="O5" s="4"/>
    </row>
    <row r="6" spans="2:19" s="1" customFormat="1" ht="15" customHeight="1">
      <c r="B6" s="15"/>
      <c r="C6" s="16"/>
      <c r="D6" s="2"/>
      <c r="E6" s="13"/>
      <c r="F6" s="4"/>
      <c r="G6" s="4"/>
      <c r="H6" s="4"/>
      <c r="I6" s="4"/>
      <c r="J6" s="4"/>
      <c r="K6" s="4"/>
      <c r="L6" s="4"/>
      <c r="M6" s="4"/>
      <c r="N6" s="4"/>
      <c r="O6" s="4"/>
    </row>
    <row r="7" spans="2:19" s="1" customFormat="1" ht="15" customHeight="1">
      <c r="B7" s="15"/>
      <c r="C7" s="16"/>
      <c r="D7" s="2"/>
      <c r="E7" s="13"/>
      <c r="F7" s="4"/>
      <c r="G7" s="4"/>
      <c r="H7" s="4"/>
      <c r="I7" s="4"/>
      <c r="J7" s="4"/>
      <c r="K7" s="4"/>
      <c r="L7" s="4"/>
      <c r="M7" s="4"/>
      <c r="N7" s="4"/>
      <c r="O7" s="4"/>
    </row>
    <row r="8" spans="2:19" s="1" customFormat="1" ht="15" customHeight="1">
      <c r="B8" s="15"/>
      <c r="C8" s="16"/>
      <c r="D8" s="2"/>
      <c r="E8" s="13"/>
      <c r="F8" s="4"/>
      <c r="G8" s="4"/>
      <c r="H8" s="4"/>
      <c r="I8" s="4"/>
      <c r="J8" s="4"/>
      <c r="K8" s="4"/>
      <c r="L8" s="4"/>
      <c r="M8" s="4"/>
      <c r="N8" s="4"/>
      <c r="O8" s="4"/>
    </row>
    <row r="9" spans="2:19" s="1" customFormat="1" ht="15" customHeight="1">
      <c r="B9" s="15"/>
      <c r="C9" s="16"/>
      <c r="D9" s="2"/>
      <c r="E9" s="13"/>
      <c r="F9" s="4"/>
      <c r="G9" s="4"/>
      <c r="H9" s="4"/>
      <c r="I9" s="4"/>
      <c r="J9" s="4"/>
      <c r="K9" s="4"/>
      <c r="L9" s="4"/>
      <c r="M9" s="4"/>
      <c r="N9" s="4"/>
      <c r="O9" s="4"/>
      <c r="R9" s="4"/>
      <c r="S9" s="4"/>
    </row>
    <row r="10" spans="2:19" s="1" customFormat="1" ht="15" customHeight="1">
      <c r="B10" s="15"/>
      <c r="C10" s="16"/>
      <c r="D10" s="2"/>
      <c r="E10" s="13"/>
      <c r="F10" s="4"/>
      <c r="G10" s="4"/>
      <c r="H10" s="4"/>
      <c r="I10" s="4"/>
      <c r="J10" s="4"/>
      <c r="K10" s="4"/>
      <c r="L10" s="4"/>
      <c r="M10" s="4"/>
      <c r="N10" s="4"/>
      <c r="O10" s="4"/>
      <c r="R10" s="3"/>
      <c r="S10" s="3"/>
    </row>
    <row r="11" spans="2:19" s="1" customFormat="1" ht="15" customHeight="1">
      <c r="B11" s="15"/>
      <c r="C11" s="16"/>
      <c r="D11" s="2"/>
      <c r="E11" s="13"/>
      <c r="F11" s="4"/>
      <c r="G11" s="4"/>
      <c r="H11" s="4"/>
      <c r="I11" s="4"/>
      <c r="J11" s="4"/>
      <c r="K11" s="4"/>
      <c r="L11" s="4"/>
      <c r="M11" s="4"/>
      <c r="N11" s="4"/>
      <c r="O11" s="4"/>
      <c r="R11" s="6"/>
    </row>
    <row r="12" spans="2:19" s="1" customFormat="1" ht="15" hidden="1" customHeight="1">
      <c r="B12" s="15"/>
      <c r="C12" s="16"/>
      <c r="D12" s="2"/>
      <c r="E12" s="13"/>
      <c r="F12" s="4"/>
      <c r="G12" s="4"/>
      <c r="H12" s="4"/>
      <c r="I12" s="4"/>
      <c r="J12" s="4"/>
      <c r="K12" s="4"/>
      <c r="L12" s="4"/>
      <c r="M12" s="4"/>
      <c r="N12" s="4"/>
      <c r="O12" s="4"/>
      <c r="R12" s="6"/>
    </row>
    <row r="13" spans="2:19" s="1" customFormat="1" ht="15" hidden="1" customHeight="1">
      <c r="B13" s="15"/>
      <c r="C13" s="16"/>
      <c r="D13" s="2"/>
      <c r="E13" s="13"/>
      <c r="F13" s="4"/>
      <c r="G13" s="4"/>
      <c r="H13" s="4"/>
      <c r="I13" s="4"/>
      <c r="J13" s="4"/>
      <c r="K13" s="4"/>
      <c r="L13" s="4"/>
      <c r="M13" s="4"/>
      <c r="N13" s="4"/>
      <c r="O13" s="4"/>
      <c r="R13" s="6"/>
    </row>
    <row r="14" spans="2:19" s="1" customFormat="1" ht="15" customHeight="1">
      <c r="B14" s="15"/>
      <c r="C14" s="16"/>
      <c r="D14" s="2"/>
      <c r="E14" s="13"/>
      <c r="F14" s="4"/>
      <c r="G14" s="4"/>
      <c r="H14" s="4"/>
      <c r="I14" s="4"/>
      <c r="J14" s="4"/>
      <c r="K14" s="4"/>
      <c r="L14" s="4"/>
      <c r="M14" s="4"/>
      <c r="N14" s="4"/>
      <c r="O14" s="4"/>
    </row>
    <row r="15" spans="2:19" s="1" customFormat="1" ht="15" customHeight="1">
      <c r="B15" s="15"/>
      <c r="C15" s="16"/>
      <c r="D15" s="2"/>
      <c r="E15" s="13"/>
      <c r="F15" s="4"/>
      <c r="G15" s="4"/>
      <c r="H15" s="4"/>
      <c r="I15" s="4"/>
      <c r="J15" s="4"/>
      <c r="K15" s="4"/>
      <c r="L15" s="4"/>
      <c r="M15" s="4"/>
      <c r="N15" s="4"/>
      <c r="O15" s="4"/>
    </row>
    <row r="16" spans="2:19" s="1" customFormat="1" ht="15" customHeight="1">
      <c r="B16" s="15"/>
      <c r="C16" s="16"/>
      <c r="D16" s="2"/>
      <c r="E16" s="13"/>
      <c r="F16" s="4"/>
      <c r="G16" s="4"/>
      <c r="H16" s="4"/>
      <c r="I16" s="4"/>
      <c r="J16" s="4"/>
      <c r="K16" s="4"/>
      <c r="L16" s="4"/>
      <c r="M16" s="4"/>
      <c r="N16" s="4"/>
      <c r="O16" s="4"/>
    </row>
    <row r="17" spans="2:19" s="1" customFormat="1" ht="15" customHeight="1">
      <c r="B17" s="15"/>
      <c r="C17" s="16"/>
      <c r="D17" s="2"/>
      <c r="E17" s="13"/>
      <c r="F17" s="4"/>
      <c r="G17" s="4"/>
      <c r="H17" s="4"/>
      <c r="I17" s="4"/>
      <c r="J17" s="4"/>
      <c r="K17" s="4"/>
      <c r="L17" s="4"/>
      <c r="M17" s="4"/>
      <c r="N17" s="4"/>
      <c r="O17" s="4"/>
    </row>
    <row r="18" spans="2:19" s="1" customFormat="1" ht="15" customHeight="1">
      <c r="B18" s="15"/>
      <c r="C18" s="16"/>
      <c r="D18" s="2"/>
      <c r="E18" s="13"/>
      <c r="F18" s="4"/>
      <c r="G18" s="4"/>
      <c r="H18" s="4"/>
      <c r="I18" s="4"/>
      <c r="J18" s="4"/>
      <c r="K18" s="4"/>
      <c r="L18" s="4"/>
      <c r="M18" s="4"/>
      <c r="N18" s="4"/>
      <c r="O18" s="4"/>
    </row>
    <row r="19" spans="2:19" s="1" customFormat="1" ht="15" customHeight="1">
      <c r="B19" s="15"/>
      <c r="C19" s="16"/>
      <c r="D19" s="2"/>
      <c r="E19" s="13"/>
      <c r="F19" s="4"/>
      <c r="G19" s="4"/>
      <c r="H19" s="4"/>
      <c r="I19" s="4"/>
      <c r="J19" s="4"/>
      <c r="K19" s="4"/>
      <c r="L19" s="4"/>
      <c r="M19" s="4"/>
      <c r="N19" s="4"/>
      <c r="O19" s="4"/>
    </row>
    <row r="20" spans="2:19" s="1" customFormat="1" ht="15" customHeight="1">
      <c r="B20" s="15"/>
      <c r="C20" s="16"/>
      <c r="D20" s="2"/>
      <c r="E20" s="13"/>
      <c r="F20" s="4"/>
      <c r="G20" s="4"/>
      <c r="H20" s="4"/>
      <c r="I20" s="4"/>
      <c r="J20" s="4"/>
      <c r="K20" s="4"/>
      <c r="L20" s="4"/>
      <c r="M20" s="4"/>
      <c r="N20" s="4"/>
      <c r="O20" s="4"/>
    </row>
    <row r="21" spans="2:19" s="1" customFormat="1" ht="15" customHeight="1">
      <c r="B21" s="15"/>
      <c r="C21" s="16"/>
      <c r="D21" s="2"/>
      <c r="E21" s="13"/>
      <c r="F21" s="4"/>
      <c r="G21" s="4"/>
      <c r="H21" s="4"/>
      <c r="I21" s="4"/>
      <c r="J21" s="4"/>
      <c r="K21" s="4"/>
      <c r="L21" s="4"/>
      <c r="M21" s="4"/>
      <c r="N21" s="4"/>
      <c r="O21" s="4"/>
    </row>
    <row r="22" spans="2:19" s="1" customFormat="1" ht="15" customHeight="1">
      <c r="B22" s="15"/>
      <c r="C22" s="16"/>
      <c r="D22" s="2"/>
      <c r="E22" s="13"/>
      <c r="F22" s="4"/>
      <c r="G22" s="4"/>
      <c r="H22" s="4"/>
      <c r="I22" s="4"/>
      <c r="J22" s="4"/>
      <c r="K22" s="4"/>
      <c r="L22" s="4"/>
      <c r="M22" s="4"/>
      <c r="N22" s="4"/>
      <c r="O22" s="4"/>
    </row>
    <row r="23" spans="2:19" s="1" customFormat="1" ht="15" customHeight="1">
      <c r="B23" s="15"/>
      <c r="C23" s="16"/>
      <c r="D23" s="2"/>
      <c r="E23" s="13"/>
      <c r="F23" s="4"/>
      <c r="G23" s="4"/>
      <c r="H23" s="4"/>
      <c r="I23" s="4"/>
      <c r="J23" s="4"/>
      <c r="K23" s="4"/>
      <c r="L23" s="4"/>
      <c r="M23" s="4"/>
      <c r="N23" s="4"/>
      <c r="O23" s="4"/>
    </row>
    <row r="24" spans="2:19" s="1" customFormat="1" ht="15" customHeight="1">
      <c r="B24" s="15"/>
      <c r="C24" s="16"/>
      <c r="D24" s="2"/>
      <c r="E24" s="13"/>
      <c r="F24" s="4"/>
      <c r="G24" s="4"/>
      <c r="H24" s="4"/>
      <c r="I24" s="4"/>
      <c r="J24" s="4"/>
      <c r="K24" s="4"/>
      <c r="L24" s="4"/>
      <c r="M24" s="4"/>
      <c r="N24" s="4"/>
      <c r="O24" s="4"/>
    </row>
    <row r="25" spans="2:19" s="1" customFormat="1" ht="15" customHeight="1">
      <c r="B25" s="15"/>
      <c r="C25" s="16"/>
      <c r="D25" s="2"/>
      <c r="E25" s="13"/>
      <c r="F25" s="4"/>
      <c r="G25" s="4"/>
      <c r="H25" s="4"/>
      <c r="I25" s="4"/>
      <c r="J25" s="4"/>
      <c r="K25" s="4"/>
      <c r="L25" s="4"/>
      <c r="M25" s="4"/>
      <c r="N25" s="4"/>
      <c r="O25" s="4"/>
    </row>
    <row r="26" spans="2:19" s="1" customFormat="1" ht="15" customHeight="1">
      <c r="B26" s="15"/>
      <c r="C26" s="16"/>
      <c r="D26" s="2"/>
      <c r="E26" s="13"/>
      <c r="F26" s="4"/>
      <c r="G26" s="4"/>
      <c r="H26" s="4"/>
      <c r="I26" s="4"/>
      <c r="J26" s="4"/>
      <c r="K26" s="4"/>
      <c r="L26" s="4"/>
      <c r="M26" s="4"/>
      <c r="N26" s="4"/>
      <c r="O26" s="4"/>
    </row>
    <row r="27" spans="2:19" s="1" customFormat="1" ht="15" customHeight="1">
      <c r="B27" s="20"/>
      <c r="C27" s="20"/>
      <c r="D27" s="45"/>
      <c r="E27" s="34"/>
      <c r="F27" s="10"/>
      <c r="G27" s="10"/>
      <c r="H27" s="10"/>
      <c r="I27" s="10"/>
      <c r="J27" s="10"/>
      <c r="K27" s="10"/>
      <c r="L27" s="10"/>
      <c r="M27" s="10"/>
      <c r="N27" s="10"/>
      <c r="O27" s="10"/>
    </row>
    <row r="28" spans="2:19" s="4" customFormat="1" ht="129.94999999999999" customHeight="1">
      <c r="B28" s="20"/>
      <c r="C28" s="20"/>
      <c r="D28" s="45"/>
      <c r="E28" s="21"/>
      <c r="F28" s="22" t="s">
        <v>50</v>
      </c>
      <c r="G28" s="23" t="s">
        <v>51</v>
      </c>
      <c r="H28" s="23" t="s">
        <v>52</v>
      </c>
      <c r="I28" s="23" t="s">
        <v>53</v>
      </c>
      <c r="J28" s="23" t="s">
        <v>54</v>
      </c>
      <c r="K28" s="23" t="s">
        <v>55</v>
      </c>
      <c r="L28" s="23" t="s">
        <v>56</v>
      </c>
      <c r="M28" s="23" t="s">
        <v>57</v>
      </c>
      <c r="N28" s="23" t="s">
        <v>58</v>
      </c>
      <c r="O28" s="24" t="s">
        <v>6</v>
      </c>
      <c r="P28" s="17"/>
      <c r="Q28" s="17"/>
      <c r="R28" s="1"/>
      <c r="S28" s="1"/>
    </row>
    <row r="29" spans="2:19" s="3" customFormat="1" ht="20.100000000000001" customHeight="1">
      <c r="B29" s="20"/>
      <c r="C29" s="20"/>
      <c r="D29" s="45"/>
      <c r="E29" s="11" t="s">
        <v>0</v>
      </c>
      <c r="F29" s="25"/>
      <c r="G29" s="26"/>
      <c r="H29" s="26"/>
      <c r="I29" s="26"/>
      <c r="J29" s="26"/>
      <c r="K29" s="26"/>
      <c r="L29" s="26"/>
      <c r="M29" s="26"/>
      <c r="N29" s="26"/>
      <c r="O29" s="27"/>
      <c r="R29" s="1"/>
      <c r="S29" s="1"/>
    </row>
    <row r="30" spans="2:19" s="1" customFormat="1" ht="22.5" customHeight="1">
      <c r="B30" s="279" t="s">
        <v>2</v>
      </c>
      <c r="C30" s="280"/>
      <c r="D30" s="280"/>
      <c r="E30" s="38">
        <v>548</v>
      </c>
      <c r="F30" s="35">
        <v>36.678832116788321</v>
      </c>
      <c r="G30" s="32">
        <v>33.759124087591239</v>
      </c>
      <c r="H30" s="32">
        <v>34.854014598540147</v>
      </c>
      <c r="I30" s="32">
        <v>26.642335766423358</v>
      </c>
      <c r="J30" s="32">
        <v>35.21897810218978</v>
      </c>
      <c r="K30" s="32">
        <v>16.788321167883211</v>
      </c>
      <c r="L30" s="32">
        <v>20.62043795620438</v>
      </c>
      <c r="M30" s="32">
        <v>19.160583941605839</v>
      </c>
      <c r="N30" s="32">
        <v>8.3941605839416056</v>
      </c>
      <c r="O30" s="33">
        <v>0.18248175182481752</v>
      </c>
      <c r="P30" s="16"/>
      <c r="Q30" s="16"/>
    </row>
    <row r="31" spans="2:19" s="1" customFormat="1" ht="22.5" customHeight="1">
      <c r="B31" s="281" t="s">
        <v>3</v>
      </c>
      <c r="C31" s="42" t="s">
        <v>283</v>
      </c>
      <c r="D31" s="43"/>
      <c r="E31" s="39">
        <v>428</v>
      </c>
      <c r="F31" s="36">
        <v>37.149532710280376</v>
      </c>
      <c r="G31" s="28">
        <v>32.242990654205606</v>
      </c>
      <c r="H31" s="28">
        <v>35.747663551401871</v>
      </c>
      <c r="I31" s="28">
        <v>27.33644859813084</v>
      </c>
      <c r="J31" s="28">
        <v>35.280373831775705</v>
      </c>
      <c r="K31" s="28">
        <v>15.654205607476634</v>
      </c>
      <c r="L31" s="28">
        <v>21.728971962616821</v>
      </c>
      <c r="M31" s="28">
        <v>18.457943925233643</v>
      </c>
      <c r="N31" s="28">
        <v>7.9439252336448591</v>
      </c>
      <c r="O31" s="29">
        <v>0.23364485981308408</v>
      </c>
      <c r="P31" s="16"/>
      <c r="Q31" s="16"/>
    </row>
    <row r="32" spans="2:19" s="1" customFormat="1" ht="22.5" customHeight="1">
      <c r="B32" s="282"/>
      <c r="C32" s="41" t="s">
        <v>285</v>
      </c>
      <c r="D32" s="44"/>
      <c r="E32" s="40">
        <v>120</v>
      </c>
      <c r="F32" s="37">
        <v>35</v>
      </c>
      <c r="G32" s="46">
        <v>39.166666666666664</v>
      </c>
      <c r="H32" s="30">
        <v>31.666666666666664</v>
      </c>
      <c r="I32" s="30">
        <v>24.166666666666668</v>
      </c>
      <c r="J32" s="30">
        <v>35</v>
      </c>
      <c r="K32" s="30">
        <v>20.833333333333336</v>
      </c>
      <c r="L32" s="30">
        <v>16.666666666666664</v>
      </c>
      <c r="M32" s="30">
        <v>21.666666666666668</v>
      </c>
      <c r="N32" s="30">
        <v>10</v>
      </c>
      <c r="O32" s="31">
        <v>0</v>
      </c>
      <c r="P32" s="16"/>
      <c r="Q32" s="16"/>
    </row>
    <row r="33" spans="6:15">
      <c r="F33" s="76">
        <f>SUM(F31-F32)</f>
        <v>2.1495327102803756</v>
      </c>
      <c r="G33" s="76">
        <f t="shared" ref="G33:O33" si="0">SUM(G31-G32)</f>
        <v>-6.9236760124610583</v>
      </c>
      <c r="H33" s="76">
        <f t="shared" si="0"/>
        <v>4.0809968847352067</v>
      </c>
      <c r="I33" s="76">
        <f t="shared" si="0"/>
        <v>3.169781931464172</v>
      </c>
      <c r="J33" s="76">
        <f t="shared" si="0"/>
        <v>0.28037383177570518</v>
      </c>
      <c r="K33" s="76">
        <f t="shared" si="0"/>
        <v>-5.1791277258567021</v>
      </c>
      <c r="L33" s="76">
        <f t="shared" si="0"/>
        <v>5.0623052959501571</v>
      </c>
      <c r="M33" s="76">
        <f t="shared" si="0"/>
        <v>-3.208722741433025</v>
      </c>
      <c r="N33" s="76">
        <f t="shared" si="0"/>
        <v>-2.0560747663551409</v>
      </c>
      <c r="O33" s="76">
        <f t="shared" si="0"/>
        <v>0.23364485981308408</v>
      </c>
    </row>
  </sheetData>
  <mergeCells count="2">
    <mergeCell ref="B30:D30"/>
    <mergeCell ref="B31:B32"/>
  </mergeCells>
  <phoneticPr fontId="7"/>
  <conditionalFormatting sqref="C31:C32 F28:O28">
    <cfRule type="cellIs" dxfId="113" priority="3" stopIfTrue="1" operator="equal">
      <formula>"."</formula>
    </cfRule>
  </conditionalFormatting>
  <conditionalFormatting sqref="P28">
    <cfRule type="cellIs" dxfId="112" priority="2" stopIfTrue="1" operator="equal">
      <formula>"."</formula>
    </cfRule>
  </conditionalFormatting>
  <conditionalFormatting sqref="Q28">
    <cfRule type="cellIs" dxfId="111"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B1:DQ51"/>
  <sheetViews>
    <sheetView showGridLines="0" topLeftCell="A26" zoomScale="80" workbookViewId="0">
      <selection activeCell="L32" sqref="L32"/>
    </sheetView>
  </sheetViews>
  <sheetFormatPr defaultColWidth="5.25" defaultRowHeight="13.5"/>
  <cols>
    <col min="1" max="2" width="7" customWidth="1"/>
    <col min="3" max="3" width="25.625" customWidth="1"/>
    <col min="4" max="4" width="4.625" customWidth="1"/>
    <col min="5" max="5" width="5.375" customWidth="1"/>
    <col min="6" max="9" width="6.75" customWidth="1"/>
    <col min="10" max="10" width="3.375" customWidth="1"/>
    <col min="11" max="11" width="7" customWidth="1"/>
    <col min="12" max="12" width="25.625" customWidth="1"/>
    <col min="13" max="13" width="4.625" customWidth="1"/>
    <col min="14" max="14" width="5.375" customWidth="1"/>
    <col min="15" max="23" width="5.25" customWidth="1"/>
    <col min="24" max="30" width="5.375" customWidth="1"/>
    <col min="31" max="121" width="5.25" customWidth="1"/>
  </cols>
  <sheetData>
    <row r="1" spans="2:121" s="1" customFormat="1" ht="21.75" customHeight="1">
      <c r="B1" s="15"/>
      <c r="C1" s="16"/>
      <c r="D1" s="2"/>
      <c r="E1" s="13"/>
      <c r="F1" s="4"/>
      <c r="G1" s="4"/>
      <c r="H1" s="4"/>
      <c r="I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row>
    <row r="2" spans="2:121" s="1" customFormat="1" ht="15" customHeight="1">
      <c r="B2" s="15"/>
      <c r="C2" s="16"/>
      <c r="D2" s="2"/>
      <c r="E2" s="13"/>
      <c r="F2" s="4"/>
      <c r="G2" s="4"/>
      <c r="H2" s="4"/>
      <c r="I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row>
    <row r="3" spans="2:121" s="1" customFormat="1" ht="15" customHeight="1">
      <c r="B3" s="15"/>
      <c r="C3" s="16"/>
      <c r="D3" s="2"/>
      <c r="E3" s="13"/>
      <c r="F3" s="4"/>
      <c r="G3" s="4"/>
      <c r="H3" s="4"/>
      <c r="I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row>
    <row r="4" spans="2:121" s="1" customFormat="1" ht="15" customHeight="1">
      <c r="B4" s="15"/>
      <c r="C4" s="16"/>
      <c r="D4" s="2"/>
      <c r="E4" s="13"/>
      <c r="F4" s="4"/>
      <c r="G4" s="4"/>
      <c r="H4" s="4"/>
      <c r="I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row>
    <row r="5" spans="2:121" s="1" customFormat="1" ht="15" customHeight="1">
      <c r="B5" s="15"/>
      <c r="C5" s="16"/>
      <c r="D5" s="2"/>
      <c r="E5" s="13"/>
      <c r="F5" s="4"/>
      <c r="G5" s="4"/>
      <c r="H5" s="4"/>
      <c r="I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row>
    <row r="6" spans="2:121" s="1" customFormat="1" ht="15" customHeight="1">
      <c r="B6" s="15"/>
      <c r="C6" s="16"/>
      <c r="D6" s="2"/>
      <c r="E6" s="13"/>
      <c r="F6" s="4"/>
      <c r="G6" s="4"/>
      <c r="H6" s="4"/>
      <c r="I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row>
    <row r="7" spans="2:121" s="1" customFormat="1" ht="15" customHeight="1">
      <c r="B7" s="15"/>
      <c r="C7" s="16"/>
      <c r="D7" s="2"/>
      <c r="E7" s="13"/>
      <c r="F7" s="4"/>
      <c r="G7" s="4"/>
      <c r="H7" s="4"/>
      <c r="I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row>
    <row r="8" spans="2:121" s="1" customFormat="1" ht="15" customHeight="1">
      <c r="B8" s="15"/>
      <c r="C8" s="16"/>
      <c r="D8" s="2"/>
      <c r="E8" s="13"/>
      <c r="F8" s="4"/>
      <c r="G8" s="4"/>
      <c r="H8" s="4"/>
      <c r="I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row>
    <row r="9" spans="2:121" s="1" customFormat="1" ht="15" customHeight="1">
      <c r="B9" s="15"/>
      <c r="C9" s="16"/>
      <c r="D9" s="2"/>
      <c r="E9" s="13"/>
      <c r="F9" s="4"/>
      <c r="G9" s="4"/>
      <c r="H9" s="4"/>
      <c r="I9" s="4"/>
      <c r="J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row>
    <row r="10" spans="2:121" s="1" customFormat="1" ht="15" hidden="1" customHeight="1">
      <c r="B10" s="15"/>
      <c r="C10" s="16"/>
      <c r="D10" s="5"/>
      <c r="E10" s="12"/>
      <c r="F10" s="4"/>
      <c r="G10" s="4"/>
      <c r="H10" s="4"/>
      <c r="I10" s="4"/>
      <c r="J10" s="3"/>
      <c r="N10" s="4"/>
      <c r="O10" s="4"/>
      <c r="P10" s="4"/>
      <c r="Q10" s="4"/>
      <c r="R10" s="4"/>
      <c r="S10" s="4"/>
      <c r="T10" s="4"/>
      <c r="U10" s="4"/>
      <c r="V10" s="4"/>
      <c r="W10" s="3"/>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row>
    <row r="11" spans="2:121" s="1" customFormat="1" ht="15" hidden="1" customHeight="1">
      <c r="B11" s="15"/>
      <c r="C11" s="16"/>
      <c r="D11" s="5"/>
      <c r="E11" s="12"/>
      <c r="F11" s="4"/>
      <c r="G11" s="4"/>
      <c r="H11" s="4"/>
      <c r="I11" s="4"/>
      <c r="J11" s="6"/>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row>
    <row r="12" spans="2:121" s="1" customFormat="1" ht="15" hidden="1" customHeight="1">
      <c r="B12" s="15"/>
      <c r="C12" s="16"/>
      <c r="D12" s="5"/>
      <c r="E12" s="12"/>
      <c r="F12" s="4"/>
      <c r="G12" s="4"/>
      <c r="H12" s="4"/>
      <c r="I12" s="4"/>
      <c r="J12" s="6"/>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row>
    <row r="13" spans="2:121" s="1" customFormat="1" ht="15" hidden="1" customHeight="1">
      <c r="B13" s="15"/>
      <c r="C13" s="16"/>
      <c r="D13" s="5"/>
      <c r="E13" s="12"/>
      <c r="F13" s="4"/>
      <c r="G13" s="4"/>
      <c r="H13" s="4"/>
      <c r="I13" s="4"/>
      <c r="J13" s="6"/>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row>
    <row r="14" spans="2:121" s="1" customFormat="1" ht="15" customHeight="1">
      <c r="B14" s="15"/>
      <c r="C14" s="16"/>
      <c r="D14" s="5"/>
      <c r="E14" s="12"/>
      <c r="F14" s="4"/>
      <c r="G14" s="4"/>
      <c r="H14" s="4"/>
      <c r="I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row>
    <row r="15" spans="2:121" s="1" customFormat="1" ht="15" customHeight="1">
      <c r="B15" s="15"/>
      <c r="C15" s="16"/>
      <c r="D15" s="5"/>
      <c r="E15" s="12"/>
      <c r="F15" s="4"/>
      <c r="G15" s="4"/>
      <c r="H15" s="4"/>
      <c r="I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row>
    <row r="16" spans="2:121" s="1" customFormat="1" ht="15" customHeight="1">
      <c r="B16" s="15"/>
      <c r="C16" s="16"/>
      <c r="D16" s="5"/>
      <c r="E16" s="12"/>
      <c r="F16" s="4"/>
      <c r="G16" s="4"/>
      <c r="H16" s="4"/>
      <c r="I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row>
    <row r="17" spans="2:121" s="1" customFormat="1" ht="15" customHeight="1">
      <c r="B17" s="15"/>
      <c r="C17" s="16"/>
      <c r="D17" s="5"/>
      <c r="E17" s="12"/>
      <c r="F17" s="4"/>
      <c r="G17" s="4"/>
      <c r="H17" s="4"/>
      <c r="I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row>
    <row r="18" spans="2:121" s="1" customFormat="1" ht="15" customHeight="1">
      <c r="B18" s="15"/>
      <c r="C18" s="16"/>
      <c r="D18" s="5"/>
      <c r="E18" s="12"/>
      <c r="F18" s="4"/>
      <c r="G18" s="4"/>
      <c r="H18" s="4"/>
      <c r="I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row>
    <row r="19" spans="2:121" s="1" customFormat="1" ht="15" customHeight="1">
      <c r="B19" s="15"/>
      <c r="C19" s="16"/>
      <c r="D19" s="5"/>
      <c r="E19" s="12"/>
      <c r="F19" s="4"/>
      <c r="G19" s="4"/>
      <c r="H19" s="4"/>
      <c r="I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row>
    <row r="20" spans="2:121" s="1" customFormat="1" ht="15" customHeight="1">
      <c r="B20" s="15"/>
      <c r="C20" s="16"/>
      <c r="D20" s="5"/>
      <c r="E20" s="12"/>
      <c r="F20" s="4"/>
      <c r="G20" s="4"/>
      <c r="H20" s="4"/>
      <c r="I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row>
    <row r="21" spans="2:121" s="1" customFormat="1" ht="15" customHeight="1">
      <c r="B21" s="15"/>
      <c r="C21" s="16"/>
      <c r="D21" s="5"/>
      <c r="E21" s="12"/>
      <c r="F21" s="4"/>
      <c r="G21" s="4"/>
      <c r="H21" s="4"/>
      <c r="I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row>
    <row r="22" spans="2:121" s="1" customFormat="1" ht="15" customHeight="1">
      <c r="B22" s="15"/>
      <c r="C22" s="16"/>
      <c r="D22" s="5"/>
      <c r="E22" s="12"/>
      <c r="F22" s="4"/>
      <c r="G22" s="4"/>
      <c r="H22" s="4"/>
      <c r="I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row>
    <row r="23" spans="2:121" s="1" customFormat="1" ht="15" customHeight="1">
      <c r="B23" s="15"/>
      <c r="C23" s="16"/>
      <c r="D23" s="5"/>
      <c r="E23" s="12"/>
      <c r="F23" s="4"/>
      <c r="G23" s="4"/>
      <c r="H23" s="4"/>
      <c r="I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row>
    <row r="24" spans="2:121" s="1" customFormat="1" ht="15" customHeight="1">
      <c r="B24" s="15"/>
      <c r="C24" s="16"/>
      <c r="D24" s="5"/>
      <c r="E24" s="12"/>
      <c r="F24" s="4"/>
      <c r="G24" s="4"/>
      <c r="H24" s="4"/>
      <c r="I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row>
    <row r="25" spans="2:121" s="1" customFormat="1" ht="15" customHeight="1">
      <c r="B25" s="15"/>
      <c r="C25" s="16"/>
      <c r="D25" s="5"/>
      <c r="E25" s="12"/>
      <c r="F25" s="4"/>
      <c r="G25" s="4"/>
      <c r="H25" s="4"/>
      <c r="I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row>
    <row r="26" spans="2:121" s="1" customFormat="1" ht="15" customHeight="1">
      <c r="B26" s="15"/>
      <c r="C26" s="16"/>
      <c r="D26" s="5"/>
      <c r="E26" s="12"/>
      <c r="F26" s="4"/>
      <c r="G26" s="4"/>
      <c r="H26" s="4"/>
      <c r="I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row>
    <row r="27" spans="2:121" s="1" customFormat="1" ht="15" customHeight="1">
      <c r="B27" s="20"/>
      <c r="C27" s="20"/>
      <c r="D27" s="45"/>
      <c r="E27" s="34"/>
      <c r="F27" s="10"/>
      <c r="G27" s="10"/>
      <c r="H27" s="4"/>
      <c r="I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row>
    <row r="28" spans="2:121" s="4" customFormat="1" ht="129.94999999999999" customHeight="1">
      <c r="B28" s="20"/>
      <c r="C28" s="20"/>
      <c r="D28" s="45"/>
      <c r="E28" s="21"/>
      <c r="F28" s="22" t="s">
        <v>11</v>
      </c>
      <c r="G28" s="24" t="s">
        <v>13</v>
      </c>
      <c r="H28" s="17"/>
      <c r="I28" s="17"/>
      <c r="J28" s="1"/>
      <c r="K28" s="9"/>
      <c r="L28" s="9"/>
      <c r="M28" s="9"/>
      <c r="X28" s="17"/>
      <c r="Y28" s="17"/>
      <c r="Z28" s="17"/>
      <c r="AA28" s="17"/>
      <c r="AB28" s="17"/>
      <c r="AC28" s="17"/>
    </row>
    <row r="29" spans="2:121" s="3" customFormat="1" ht="20.100000000000001" customHeight="1">
      <c r="B29" s="20"/>
      <c r="C29" s="20"/>
      <c r="D29" s="45"/>
      <c r="E29" s="11" t="s">
        <v>0</v>
      </c>
      <c r="F29" s="25"/>
      <c r="G29" s="27"/>
      <c r="H29" s="18"/>
      <c r="I29" s="18"/>
      <c r="J29" s="1"/>
      <c r="N29" s="64" t="s">
        <v>0</v>
      </c>
      <c r="V29" s="12"/>
      <c r="W29" s="4"/>
      <c r="X29" s="14" t="s">
        <v>1</v>
      </c>
      <c r="Y29" s="18"/>
      <c r="Z29" s="18"/>
      <c r="AA29" s="18"/>
      <c r="AB29" s="18"/>
      <c r="AC29" s="18"/>
    </row>
    <row r="30" spans="2:121" s="1" customFormat="1" ht="22.5" customHeight="1">
      <c r="B30" s="279" t="s">
        <v>2</v>
      </c>
      <c r="C30" s="280"/>
      <c r="D30" s="280"/>
      <c r="E30" s="38">
        <v>548</v>
      </c>
      <c r="F30" s="35">
        <v>85.03649635036497</v>
      </c>
      <c r="G30" s="33">
        <v>14.963503649635038</v>
      </c>
      <c r="H30" s="19"/>
      <c r="I30" s="19"/>
      <c r="K30" s="279" t="s">
        <v>2</v>
      </c>
      <c r="L30" s="280"/>
      <c r="M30" s="280"/>
      <c r="N30" s="38">
        <f t="shared" ref="N30:N32" si="0">IF(LEN(E30)=0,"",E30)</f>
        <v>548</v>
      </c>
      <c r="O30" s="71"/>
      <c r="P30" s="72"/>
      <c r="Q30" s="72"/>
      <c r="R30" s="72"/>
      <c r="S30" s="72"/>
      <c r="T30" s="72"/>
      <c r="U30" s="72"/>
      <c r="V30" s="72"/>
      <c r="W30" s="73"/>
      <c r="X30" s="74"/>
      <c r="Y30" s="8"/>
      <c r="Z30" s="8"/>
      <c r="AA30" s="8"/>
      <c r="AB30" s="8"/>
      <c r="AC30" s="8"/>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row>
    <row r="31" spans="2:121" s="1" customFormat="1" ht="22.5" customHeight="1">
      <c r="B31" s="281" t="s">
        <v>3</v>
      </c>
      <c r="C31" s="42" t="s">
        <v>4</v>
      </c>
      <c r="D31" s="43"/>
      <c r="E31" s="39">
        <v>428</v>
      </c>
      <c r="F31" s="36">
        <v>89.252336448598129</v>
      </c>
      <c r="G31" s="29">
        <v>10.747663551401869</v>
      </c>
      <c r="H31" s="19"/>
      <c r="I31" s="19"/>
      <c r="J31" s="4"/>
      <c r="K31" s="281" t="s">
        <v>3</v>
      </c>
      <c r="L31" s="42" t="s">
        <v>283</v>
      </c>
      <c r="M31" s="43"/>
      <c r="N31" s="39">
        <f t="shared" si="0"/>
        <v>428</v>
      </c>
      <c r="O31" s="65"/>
      <c r="P31" s="7"/>
      <c r="Q31" s="7"/>
      <c r="R31" s="7"/>
      <c r="S31" s="7"/>
      <c r="T31" s="7"/>
      <c r="U31" s="7"/>
      <c r="V31" s="7"/>
      <c r="W31" s="4"/>
      <c r="X31" s="66"/>
      <c r="Y31" s="8"/>
      <c r="Z31" s="8"/>
      <c r="AA31" s="8"/>
      <c r="AB31" s="8"/>
      <c r="AC31" s="8"/>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row>
    <row r="32" spans="2:121" s="1" customFormat="1" ht="22.5" customHeight="1">
      <c r="B32" s="282"/>
      <c r="C32" s="41" t="s">
        <v>5</v>
      </c>
      <c r="D32" s="44"/>
      <c r="E32" s="40">
        <v>120</v>
      </c>
      <c r="F32" s="52">
        <v>70</v>
      </c>
      <c r="G32" s="53">
        <v>30</v>
      </c>
      <c r="H32" s="19"/>
      <c r="I32" s="19"/>
      <c r="J32" s="4"/>
      <c r="K32" s="282"/>
      <c r="L32" s="41" t="s">
        <v>285</v>
      </c>
      <c r="M32" s="44"/>
      <c r="N32" s="40">
        <f t="shared" si="0"/>
        <v>120</v>
      </c>
      <c r="O32" s="67"/>
      <c r="P32" s="68"/>
      <c r="Q32" s="68"/>
      <c r="R32" s="68"/>
      <c r="S32" s="68"/>
      <c r="T32" s="68"/>
      <c r="U32" s="68"/>
      <c r="V32" s="68"/>
      <c r="W32" s="69"/>
      <c r="X32" s="70"/>
      <c r="Y32" s="8"/>
      <c r="Z32" s="8"/>
      <c r="AA32" s="8"/>
      <c r="AB32" s="8"/>
      <c r="AC32" s="8"/>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row>
    <row r="33" spans="3:9" ht="22.5" customHeight="1"/>
    <row r="34" spans="3:9" ht="22.5" customHeight="1">
      <c r="D34" s="75" t="str">
        <f>F28</f>
        <v>ない</v>
      </c>
      <c r="E34" s="75" t="str">
        <f t="shared" ref="E34:H34" si="1">G28</f>
        <v>ある</v>
      </c>
      <c r="F34" s="75">
        <f t="shared" si="1"/>
        <v>0</v>
      </c>
      <c r="G34" s="75">
        <f t="shared" si="1"/>
        <v>0</v>
      </c>
      <c r="H34" s="75">
        <f t="shared" si="1"/>
        <v>0</v>
      </c>
      <c r="I34" s="75" t="s">
        <v>227</v>
      </c>
    </row>
    <row r="35" spans="3:9" ht="22.5" customHeight="1">
      <c r="C35" t="str">
        <f>C31 &amp; "管理職" &amp; "(n=" &amp; E31 &amp; ")"</f>
        <v>男性管理職(n=428)</v>
      </c>
      <c r="D35" s="76">
        <f>F31</f>
        <v>89.252336448598129</v>
      </c>
      <c r="E35" s="76">
        <f t="shared" ref="E35:H36" si="2">G31</f>
        <v>10.747663551401869</v>
      </c>
      <c r="F35" s="76">
        <f t="shared" si="2"/>
        <v>0</v>
      </c>
      <c r="G35" s="76">
        <f t="shared" si="2"/>
        <v>0</v>
      </c>
      <c r="H35" s="76">
        <f t="shared" si="2"/>
        <v>0</v>
      </c>
      <c r="I35" s="76">
        <f>SUM(D35:H35)</f>
        <v>100</v>
      </c>
    </row>
    <row r="36" spans="3:9" ht="22.5" customHeight="1">
      <c r="C36" t="str">
        <f>C32  &amp; "管理職"&amp; "(n=" &amp; E32 &amp; ")"</f>
        <v>女性管理職(n=120)</v>
      </c>
      <c r="D36" s="76">
        <f>F32</f>
        <v>70</v>
      </c>
      <c r="E36" s="76">
        <f t="shared" si="2"/>
        <v>30</v>
      </c>
      <c r="F36" s="76">
        <f t="shared" si="2"/>
        <v>0</v>
      </c>
      <c r="G36" s="76">
        <f t="shared" si="2"/>
        <v>0</v>
      </c>
      <c r="H36" s="76">
        <f t="shared" si="2"/>
        <v>0</v>
      </c>
      <c r="I36" s="76">
        <f>SUM(D36:H36)</f>
        <v>100</v>
      </c>
    </row>
    <row r="37" spans="3:9" ht="22.5" customHeight="1"/>
    <row r="38" spans="3:9" ht="22.5" customHeight="1"/>
    <row r="39" spans="3:9" ht="22.5" customHeight="1"/>
    <row r="40" spans="3:9" ht="22.5" customHeight="1"/>
    <row r="41" spans="3:9" ht="22.5" customHeight="1"/>
    <row r="42" spans="3:9" ht="22.5" customHeight="1"/>
    <row r="43" spans="3:9" ht="22.5" customHeight="1"/>
    <row r="44" spans="3:9" ht="22.5" customHeight="1"/>
    <row r="45" spans="3:9" ht="22.5" customHeight="1"/>
    <row r="46" spans="3:9" ht="22.5" customHeight="1"/>
    <row r="47" spans="3:9" ht="22.5" customHeight="1"/>
    <row r="48" spans="3:9" ht="22.5" customHeight="1"/>
    <row r="49" ht="22.5" customHeight="1"/>
    <row r="50" ht="22.5" customHeight="1"/>
    <row r="51" ht="22.5" customHeight="1"/>
  </sheetData>
  <mergeCells count="4">
    <mergeCell ref="B30:D30"/>
    <mergeCell ref="B31:B32"/>
    <mergeCell ref="K30:M30"/>
    <mergeCell ref="K31:K32"/>
  </mergeCells>
  <phoneticPr fontId="7"/>
  <conditionalFormatting sqref="X28:AC28 C31:C32 F28:I28">
    <cfRule type="cellIs" dxfId="152" priority="2" stopIfTrue="1" operator="equal">
      <formula>"."</formula>
    </cfRule>
  </conditionalFormatting>
  <conditionalFormatting sqref="L31:L32">
    <cfRule type="cellIs" dxfId="151"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S33"/>
  <sheetViews>
    <sheetView showGridLines="0" topLeftCell="A20" zoomScale="80" workbookViewId="0">
      <selection activeCell="C32" sqref="C32"/>
    </sheetView>
  </sheetViews>
  <sheetFormatPr defaultColWidth="5.25" defaultRowHeight="13.5"/>
  <cols>
    <col min="1" max="2" width="7" customWidth="1"/>
    <col min="3" max="3" width="25.625" customWidth="1"/>
    <col min="4" max="4" width="4.625" customWidth="1"/>
    <col min="5" max="5" width="5.375" customWidth="1"/>
    <col min="6" max="15" width="6.75" customWidth="1"/>
    <col min="16" max="17" width="5.25" customWidth="1"/>
    <col min="18" max="18" width="3.375" customWidth="1"/>
    <col min="19" max="19" width="7" customWidth="1"/>
    <col min="20" max="20" width="25.625" customWidth="1"/>
    <col min="21" max="21" width="5.375" customWidth="1"/>
  </cols>
  <sheetData>
    <row r="1" spans="2:19" s="1" customFormat="1" ht="21.75" customHeight="1">
      <c r="B1" s="15"/>
      <c r="C1" s="16"/>
      <c r="D1" s="2"/>
      <c r="E1" s="13"/>
      <c r="F1" s="4"/>
      <c r="G1" s="4"/>
      <c r="H1" s="4"/>
      <c r="I1" s="4"/>
      <c r="J1" s="4"/>
      <c r="K1" s="4"/>
      <c r="L1" s="4"/>
      <c r="M1" s="4"/>
      <c r="N1" s="4"/>
      <c r="O1" s="4"/>
    </row>
    <row r="2" spans="2:19" s="1" customFormat="1" ht="15" customHeight="1">
      <c r="B2" s="15"/>
      <c r="C2" s="16"/>
      <c r="D2" s="2"/>
      <c r="E2" s="13"/>
      <c r="F2" s="4"/>
      <c r="G2" s="4"/>
      <c r="H2" s="4"/>
      <c r="I2" s="4"/>
      <c r="J2" s="4"/>
      <c r="K2" s="4"/>
      <c r="L2" s="4"/>
      <c r="M2" s="4"/>
      <c r="N2" s="4"/>
      <c r="O2" s="4"/>
    </row>
    <row r="3" spans="2:19" s="1" customFormat="1" ht="15" customHeight="1">
      <c r="B3" s="15"/>
      <c r="C3" s="16"/>
      <c r="D3" s="2"/>
      <c r="E3" s="13"/>
      <c r="F3" s="4"/>
      <c r="G3" s="4"/>
      <c r="H3" s="4"/>
      <c r="I3" s="4"/>
      <c r="J3" s="4"/>
      <c r="K3" s="4"/>
      <c r="L3" s="4"/>
      <c r="M3" s="4"/>
      <c r="N3" s="4"/>
      <c r="O3" s="4"/>
    </row>
    <row r="4" spans="2:19" s="1" customFormat="1" ht="15" customHeight="1">
      <c r="B4" s="15"/>
      <c r="C4" s="16"/>
      <c r="D4" s="2"/>
      <c r="E4" s="13"/>
      <c r="F4" s="4"/>
      <c r="G4" s="4"/>
      <c r="H4" s="4"/>
      <c r="I4" s="4"/>
      <c r="J4" s="4"/>
      <c r="K4" s="4"/>
      <c r="L4" s="4"/>
      <c r="M4" s="4"/>
      <c r="N4" s="4"/>
      <c r="O4" s="4"/>
    </row>
    <row r="5" spans="2:19" s="1" customFormat="1" ht="15" customHeight="1">
      <c r="B5" s="15"/>
      <c r="C5" s="16"/>
      <c r="D5" s="2"/>
      <c r="E5" s="13"/>
      <c r="F5" s="4"/>
      <c r="G5" s="4"/>
      <c r="H5" s="4"/>
      <c r="I5" s="4"/>
      <c r="J5" s="4"/>
      <c r="K5" s="4"/>
      <c r="L5" s="4"/>
      <c r="M5" s="4"/>
      <c r="N5" s="4"/>
      <c r="O5" s="4"/>
    </row>
    <row r="6" spans="2:19" s="1" customFormat="1" ht="15" customHeight="1">
      <c r="B6" s="15"/>
      <c r="C6" s="16"/>
      <c r="D6" s="2"/>
      <c r="E6" s="13"/>
      <c r="F6" s="4"/>
      <c r="G6" s="4"/>
      <c r="H6" s="4"/>
      <c r="I6" s="4"/>
      <c r="J6" s="4"/>
      <c r="K6" s="4"/>
      <c r="L6" s="4"/>
      <c r="M6" s="4"/>
      <c r="N6" s="4"/>
      <c r="O6" s="4"/>
    </row>
    <row r="7" spans="2:19" s="1" customFormat="1" ht="15" customHeight="1">
      <c r="B7" s="15"/>
      <c r="C7" s="16"/>
      <c r="D7" s="2"/>
      <c r="E7" s="13"/>
      <c r="F7" s="4"/>
      <c r="G7" s="4"/>
      <c r="H7" s="4"/>
      <c r="I7" s="4"/>
      <c r="J7" s="4"/>
      <c r="K7" s="4"/>
      <c r="L7" s="4"/>
      <c r="M7" s="4"/>
      <c r="N7" s="4"/>
      <c r="O7" s="4"/>
    </row>
    <row r="8" spans="2:19" s="1" customFormat="1" ht="15" customHeight="1">
      <c r="B8" s="15"/>
      <c r="C8" s="16"/>
      <c r="D8" s="2"/>
      <c r="E8" s="13"/>
      <c r="F8" s="4"/>
      <c r="G8" s="4"/>
      <c r="H8" s="4"/>
      <c r="I8" s="4"/>
      <c r="J8" s="4"/>
      <c r="K8" s="4"/>
      <c r="L8" s="4"/>
      <c r="M8" s="4"/>
      <c r="N8" s="4"/>
      <c r="O8" s="4"/>
    </row>
    <row r="9" spans="2:19" s="1" customFormat="1" ht="15" customHeight="1">
      <c r="B9" s="15"/>
      <c r="C9" s="16"/>
      <c r="D9" s="2"/>
      <c r="E9" s="13"/>
      <c r="F9" s="4"/>
      <c r="G9" s="4"/>
      <c r="H9" s="4"/>
      <c r="I9" s="4"/>
      <c r="J9" s="4"/>
      <c r="K9" s="4"/>
      <c r="L9" s="4"/>
      <c r="M9" s="4"/>
      <c r="N9" s="4"/>
      <c r="O9" s="4"/>
      <c r="R9" s="4"/>
      <c r="S9" s="4"/>
    </row>
    <row r="10" spans="2:19" s="1" customFormat="1" ht="15" customHeight="1">
      <c r="B10" s="15"/>
      <c r="C10" s="16"/>
      <c r="D10" s="2"/>
      <c r="E10" s="13"/>
      <c r="F10" s="4"/>
      <c r="G10" s="4"/>
      <c r="H10" s="4"/>
      <c r="I10" s="4"/>
      <c r="J10" s="4"/>
      <c r="K10" s="4"/>
      <c r="L10" s="4"/>
      <c r="M10" s="4"/>
      <c r="N10" s="4"/>
      <c r="O10" s="4"/>
      <c r="R10" s="3"/>
      <c r="S10" s="3"/>
    </row>
    <row r="11" spans="2:19" s="1" customFormat="1" ht="15" customHeight="1">
      <c r="B11" s="15"/>
      <c r="C11" s="16"/>
      <c r="D11" s="2"/>
      <c r="E11" s="13"/>
      <c r="F11" s="4"/>
      <c r="G11" s="4"/>
      <c r="H11" s="4"/>
      <c r="I11" s="4"/>
      <c r="J11" s="4"/>
      <c r="K11" s="4"/>
      <c r="L11" s="4"/>
      <c r="M11" s="4"/>
      <c r="N11" s="4"/>
      <c r="O11" s="4"/>
      <c r="R11" s="6"/>
    </row>
    <row r="12" spans="2:19" s="1" customFormat="1" ht="15" hidden="1" customHeight="1">
      <c r="B12" s="15"/>
      <c r="C12" s="16"/>
      <c r="D12" s="2"/>
      <c r="E12" s="13"/>
      <c r="F12" s="4"/>
      <c r="G12" s="4"/>
      <c r="H12" s="4"/>
      <c r="I12" s="4"/>
      <c r="J12" s="4"/>
      <c r="K12" s="4"/>
      <c r="L12" s="4"/>
      <c r="M12" s="4"/>
      <c r="N12" s="4"/>
      <c r="O12" s="4"/>
      <c r="R12" s="6"/>
    </row>
    <row r="13" spans="2:19" s="1" customFormat="1" ht="15" hidden="1" customHeight="1">
      <c r="B13" s="15"/>
      <c r="C13" s="16"/>
      <c r="D13" s="2"/>
      <c r="E13" s="13"/>
      <c r="F13" s="4"/>
      <c r="G13" s="4"/>
      <c r="H13" s="4"/>
      <c r="I13" s="4"/>
      <c r="J13" s="4"/>
      <c r="K13" s="4"/>
      <c r="L13" s="4"/>
      <c r="M13" s="4"/>
      <c r="N13" s="4"/>
      <c r="O13" s="4"/>
      <c r="R13" s="6"/>
    </row>
    <row r="14" spans="2:19" s="1" customFormat="1" ht="15" customHeight="1">
      <c r="B14" s="15"/>
      <c r="C14" s="16"/>
      <c r="D14" s="2"/>
      <c r="E14" s="13"/>
      <c r="F14" s="4"/>
      <c r="G14" s="4"/>
      <c r="H14" s="4"/>
      <c r="I14" s="4"/>
      <c r="J14" s="4"/>
      <c r="K14" s="4"/>
      <c r="L14" s="4"/>
      <c r="M14" s="4"/>
      <c r="N14" s="4"/>
      <c r="O14" s="4"/>
    </row>
    <row r="15" spans="2:19" s="1" customFormat="1" ht="15" customHeight="1">
      <c r="B15" s="15"/>
      <c r="C15" s="16"/>
      <c r="D15" s="2"/>
      <c r="E15" s="13"/>
      <c r="F15" s="4"/>
      <c r="G15" s="4"/>
      <c r="H15" s="4"/>
      <c r="I15" s="4"/>
      <c r="J15" s="4"/>
      <c r="K15" s="4"/>
      <c r="L15" s="4"/>
      <c r="M15" s="4"/>
      <c r="N15" s="4"/>
      <c r="O15" s="4"/>
    </row>
    <row r="16" spans="2:19" s="1" customFormat="1" ht="15" customHeight="1">
      <c r="B16" s="15"/>
      <c r="C16" s="16"/>
      <c r="D16" s="2"/>
      <c r="E16" s="13"/>
      <c r="F16" s="4"/>
      <c r="G16" s="4"/>
      <c r="H16" s="4"/>
      <c r="I16" s="4"/>
      <c r="J16" s="4"/>
      <c r="K16" s="4"/>
      <c r="L16" s="4"/>
      <c r="M16" s="4"/>
      <c r="N16" s="4"/>
      <c r="O16" s="4"/>
    </row>
    <row r="17" spans="2:19" s="1" customFormat="1" ht="15" customHeight="1">
      <c r="B17" s="15"/>
      <c r="C17" s="16"/>
      <c r="D17" s="2"/>
      <c r="E17" s="13"/>
      <c r="F17" s="4"/>
      <c r="G17" s="4"/>
      <c r="H17" s="4"/>
      <c r="I17" s="4"/>
      <c r="J17" s="4"/>
      <c r="K17" s="4"/>
      <c r="L17" s="4"/>
      <c r="M17" s="4"/>
      <c r="N17" s="4"/>
      <c r="O17" s="4"/>
    </row>
    <row r="18" spans="2:19" s="1" customFormat="1" ht="15" customHeight="1">
      <c r="B18" s="15"/>
      <c r="C18" s="16"/>
      <c r="D18" s="2"/>
      <c r="E18" s="13"/>
      <c r="F18" s="4"/>
      <c r="G18" s="4"/>
      <c r="H18" s="4"/>
      <c r="I18" s="4"/>
      <c r="J18" s="4"/>
      <c r="K18" s="4"/>
      <c r="L18" s="4"/>
      <c r="M18" s="4"/>
      <c r="N18" s="4"/>
      <c r="O18" s="4"/>
    </row>
    <row r="19" spans="2:19" s="1" customFormat="1" ht="15" customHeight="1">
      <c r="B19" s="15"/>
      <c r="C19" s="16"/>
      <c r="D19" s="2"/>
      <c r="E19" s="13"/>
      <c r="F19" s="4"/>
      <c r="G19" s="4"/>
      <c r="H19" s="4"/>
      <c r="I19" s="4"/>
      <c r="J19" s="4"/>
      <c r="K19" s="4"/>
      <c r="L19" s="4"/>
      <c r="M19" s="4"/>
      <c r="N19" s="4"/>
      <c r="O19" s="4"/>
    </row>
    <row r="20" spans="2:19" s="1" customFormat="1" ht="15" customHeight="1">
      <c r="B20" s="15"/>
      <c r="C20" s="16"/>
      <c r="D20" s="2"/>
      <c r="E20" s="13"/>
      <c r="F20" s="4"/>
      <c r="G20" s="4"/>
      <c r="H20" s="4"/>
      <c r="I20" s="4"/>
      <c r="J20" s="4"/>
      <c r="K20" s="4"/>
      <c r="L20" s="4"/>
      <c r="M20" s="4"/>
      <c r="N20" s="4"/>
      <c r="O20" s="4"/>
    </row>
    <row r="21" spans="2:19" s="1" customFormat="1" ht="15" customHeight="1">
      <c r="B21" s="15"/>
      <c r="C21" s="16"/>
      <c r="D21" s="2"/>
      <c r="E21" s="13"/>
      <c r="F21" s="4"/>
      <c r="G21" s="4"/>
      <c r="H21" s="4"/>
      <c r="I21" s="4"/>
      <c r="J21" s="4"/>
      <c r="K21" s="4"/>
      <c r="L21" s="4"/>
      <c r="M21" s="4"/>
      <c r="N21" s="4"/>
      <c r="O21" s="4"/>
    </row>
    <row r="22" spans="2:19" s="1" customFormat="1" ht="15" customHeight="1">
      <c r="B22" s="15"/>
      <c r="C22" s="16"/>
      <c r="D22" s="2"/>
      <c r="E22" s="13"/>
      <c r="F22" s="4"/>
      <c r="G22" s="4"/>
      <c r="H22" s="4"/>
      <c r="I22" s="4"/>
      <c r="J22" s="4"/>
      <c r="K22" s="4"/>
      <c r="L22" s="4"/>
      <c r="M22" s="4"/>
      <c r="N22" s="4"/>
      <c r="O22" s="4"/>
    </row>
    <row r="23" spans="2:19" s="1" customFormat="1" ht="15" customHeight="1">
      <c r="B23" s="15"/>
      <c r="C23" s="16"/>
      <c r="D23" s="2"/>
      <c r="E23" s="13"/>
      <c r="F23" s="4"/>
      <c r="G23" s="4"/>
      <c r="H23" s="4"/>
      <c r="I23" s="4"/>
      <c r="J23" s="4"/>
      <c r="K23" s="4"/>
      <c r="L23" s="4"/>
      <c r="M23" s="4"/>
      <c r="N23" s="4"/>
      <c r="O23" s="4"/>
    </row>
    <row r="24" spans="2:19" s="1" customFormat="1" ht="15" customHeight="1">
      <c r="B24" s="15"/>
      <c r="C24" s="16"/>
      <c r="D24" s="2"/>
      <c r="E24" s="13"/>
      <c r="F24" s="4"/>
      <c r="G24" s="4"/>
      <c r="H24" s="4"/>
      <c r="I24" s="4"/>
      <c r="J24" s="4"/>
      <c r="K24" s="4"/>
      <c r="L24" s="4"/>
      <c r="M24" s="4"/>
      <c r="N24" s="4"/>
      <c r="O24" s="4"/>
    </row>
    <row r="25" spans="2:19" s="1" customFormat="1" ht="15" customHeight="1">
      <c r="B25" s="15"/>
      <c r="C25" s="16"/>
      <c r="D25" s="2"/>
      <c r="E25" s="13"/>
      <c r="F25" s="4"/>
      <c r="G25" s="4"/>
      <c r="H25" s="4"/>
      <c r="I25" s="4"/>
      <c r="J25" s="4"/>
      <c r="K25" s="4"/>
      <c r="L25" s="4"/>
      <c r="M25" s="4"/>
      <c r="N25" s="4"/>
      <c r="O25" s="4"/>
    </row>
    <row r="26" spans="2:19" s="1" customFormat="1" ht="15" customHeight="1">
      <c r="B26" s="15"/>
      <c r="C26" s="16"/>
      <c r="D26" s="2"/>
      <c r="E26" s="13"/>
      <c r="F26" s="4"/>
      <c r="G26" s="4"/>
      <c r="H26" s="4"/>
      <c r="I26" s="4"/>
      <c r="J26" s="4"/>
      <c r="K26" s="4"/>
      <c r="L26" s="4"/>
      <c r="M26" s="4"/>
      <c r="N26" s="4"/>
      <c r="O26" s="4"/>
    </row>
    <row r="27" spans="2:19" s="1" customFormat="1" ht="15" customHeight="1">
      <c r="B27" s="20"/>
      <c r="C27" s="20"/>
      <c r="D27" s="45"/>
      <c r="E27" s="34"/>
      <c r="F27" s="10"/>
      <c r="G27" s="10"/>
      <c r="H27" s="10"/>
      <c r="I27" s="10"/>
      <c r="J27" s="10"/>
      <c r="K27" s="10"/>
      <c r="L27" s="10"/>
      <c r="M27" s="10"/>
      <c r="N27" s="10"/>
      <c r="O27" s="10"/>
    </row>
    <row r="28" spans="2:19" s="4" customFormat="1" ht="129.94999999999999" customHeight="1">
      <c r="B28" s="20"/>
      <c r="C28" s="20"/>
      <c r="D28" s="45"/>
      <c r="E28" s="21"/>
      <c r="F28" s="22" t="s">
        <v>50</v>
      </c>
      <c r="G28" s="23" t="s">
        <v>51</v>
      </c>
      <c r="H28" s="23" t="s">
        <v>52</v>
      </c>
      <c r="I28" s="23" t="s">
        <v>53</v>
      </c>
      <c r="J28" s="23" t="s">
        <v>54</v>
      </c>
      <c r="K28" s="23" t="s">
        <v>55</v>
      </c>
      <c r="L28" s="23" t="s">
        <v>56</v>
      </c>
      <c r="M28" s="23" t="s">
        <v>57</v>
      </c>
      <c r="N28" s="23" t="s">
        <v>58</v>
      </c>
      <c r="O28" s="24" t="s">
        <v>6</v>
      </c>
      <c r="P28" s="17"/>
      <c r="Q28" s="17"/>
      <c r="R28" s="1"/>
      <c r="S28" s="1"/>
    </row>
    <row r="29" spans="2:19" s="3" customFormat="1" ht="20.100000000000001" customHeight="1">
      <c r="B29" s="20"/>
      <c r="C29" s="20"/>
      <c r="D29" s="45"/>
      <c r="E29" s="11" t="s">
        <v>0</v>
      </c>
      <c r="F29" s="25"/>
      <c r="G29" s="26"/>
      <c r="H29" s="26"/>
      <c r="I29" s="26"/>
      <c r="J29" s="26"/>
      <c r="K29" s="26"/>
      <c r="L29" s="26"/>
      <c r="M29" s="26"/>
      <c r="N29" s="26"/>
      <c r="O29" s="27"/>
      <c r="R29" s="1"/>
      <c r="S29" s="1"/>
    </row>
    <row r="30" spans="2:19" s="1" customFormat="1" ht="22.5" customHeight="1">
      <c r="B30" s="279" t="s">
        <v>2</v>
      </c>
      <c r="C30" s="280"/>
      <c r="D30" s="280"/>
      <c r="E30" s="38">
        <v>548</v>
      </c>
      <c r="F30" s="35">
        <v>40.145985401459853</v>
      </c>
      <c r="G30" s="32">
        <v>11.861313868613138</v>
      </c>
      <c r="H30" s="32">
        <v>31.751824817518248</v>
      </c>
      <c r="I30" s="32">
        <v>16.058394160583941</v>
      </c>
      <c r="J30" s="32">
        <v>32.664233576642339</v>
      </c>
      <c r="K30" s="32">
        <v>17.335766423357665</v>
      </c>
      <c r="L30" s="32">
        <v>19.89051094890511</v>
      </c>
      <c r="M30" s="32">
        <v>31.204379562043794</v>
      </c>
      <c r="N30" s="32">
        <v>20.985401459854014</v>
      </c>
      <c r="O30" s="33">
        <v>1.2773722627737227</v>
      </c>
      <c r="P30" s="16"/>
      <c r="Q30" s="16"/>
    </row>
    <row r="31" spans="2:19" s="1" customFormat="1" ht="22.5" customHeight="1">
      <c r="B31" s="281" t="s">
        <v>3</v>
      </c>
      <c r="C31" s="42" t="s">
        <v>283</v>
      </c>
      <c r="D31" s="43"/>
      <c r="E31" s="39">
        <v>428</v>
      </c>
      <c r="F31" s="36">
        <v>39.018691588785046</v>
      </c>
      <c r="G31" s="28">
        <v>10.2803738317757</v>
      </c>
      <c r="H31" s="28">
        <v>35.046728971962615</v>
      </c>
      <c r="I31" s="28">
        <v>16.121495327102803</v>
      </c>
      <c r="J31" s="28">
        <v>31.308411214953267</v>
      </c>
      <c r="K31" s="28">
        <v>16.121495327102803</v>
      </c>
      <c r="L31" s="28">
        <v>17.523364485981308</v>
      </c>
      <c r="M31" s="28">
        <v>30.140186915887853</v>
      </c>
      <c r="N31" s="28">
        <v>22.897196261682243</v>
      </c>
      <c r="O31" s="29">
        <v>1.4018691588785046</v>
      </c>
      <c r="P31" s="16"/>
      <c r="Q31" s="16"/>
    </row>
    <row r="32" spans="2:19" s="1" customFormat="1" ht="22.5" customHeight="1">
      <c r="B32" s="282"/>
      <c r="C32" s="41" t="s">
        <v>285</v>
      </c>
      <c r="D32" s="44"/>
      <c r="E32" s="40">
        <v>120</v>
      </c>
      <c r="F32" s="37">
        <v>44.166666666666664</v>
      </c>
      <c r="G32" s="46">
        <v>17.5</v>
      </c>
      <c r="H32" s="51">
        <v>20</v>
      </c>
      <c r="I32" s="30">
        <v>15.833333333333332</v>
      </c>
      <c r="J32" s="30">
        <v>37.5</v>
      </c>
      <c r="K32" s="30">
        <v>21.666666666666668</v>
      </c>
      <c r="L32" s="46">
        <v>28.333333333333332</v>
      </c>
      <c r="M32" s="30">
        <v>35</v>
      </c>
      <c r="N32" s="49">
        <v>14.166666666666666</v>
      </c>
      <c r="O32" s="31">
        <v>0.83333333333333337</v>
      </c>
      <c r="P32" s="16"/>
      <c r="Q32" s="16"/>
    </row>
    <row r="33" spans="6:15">
      <c r="F33" s="76">
        <f>SUM(F31-F32)</f>
        <v>-5.1479750778816182</v>
      </c>
      <c r="G33" s="76">
        <f t="shared" ref="G33:O33" si="0">SUM(G31-G32)</f>
        <v>-7.2196261682243001</v>
      </c>
      <c r="H33" s="76">
        <f t="shared" si="0"/>
        <v>15.046728971962615</v>
      </c>
      <c r="I33" s="76">
        <f t="shared" si="0"/>
        <v>0.28816199376947083</v>
      </c>
      <c r="J33" s="76">
        <f t="shared" si="0"/>
        <v>-6.1915887850467328</v>
      </c>
      <c r="K33" s="76">
        <f t="shared" si="0"/>
        <v>-5.5451713395638649</v>
      </c>
      <c r="L33" s="76">
        <f t="shared" si="0"/>
        <v>-10.809968847352025</v>
      </c>
      <c r="M33" s="76">
        <f t="shared" si="0"/>
        <v>-4.8598130841121474</v>
      </c>
      <c r="N33" s="76">
        <f t="shared" si="0"/>
        <v>8.730529595015577</v>
      </c>
      <c r="O33" s="76">
        <f t="shared" si="0"/>
        <v>0.56853582554517124</v>
      </c>
    </row>
  </sheetData>
  <mergeCells count="2">
    <mergeCell ref="B30:D30"/>
    <mergeCell ref="B31:B32"/>
  </mergeCells>
  <phoneticPr fontId="7"/>
  <conditionalFormatting sqref="C31:C32 F28:O28">
    <cfRule type="cellIs" dxfId="110" priority="3" stopIfTrue="1" operator="equal">
      <formula>"."</formula>
    </cfRule>
  </conditionalFormatting>
  <conditionalFormatting sqref="P28">
    <cfRule type="cellIs" dxfId="109" priority="2" stopIfTrue="1" operator="equal">
      <formula>"."</formula>
    </cfRule>
  </conditionalFormatting>
  <conditionalFormatting sqref="Q28">
    <cfRule type="cellIs" dxfId="108"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S33"/>
  <sheetViews>
    <sheetView showGridLines="0" topLeftCell="A20" zoomScale="80" workbookViewId="0">
      <selection activeCell="C32" sqref="C32"/>
    </sheetView>
  </sheetViews>
  <sheetFormatPr defaultColWidth="5.25" defaultRowHeight="13.5"/>
  <cols>
    <col min="1" max="2" width="7" customWidth="1"/>
    <col min="3" max="3" width="25.625" customWidth="1"/>
    <col min="4" max="4" width="4.625" customWidth="1"/>
    <col min="5" max="5" width="5.375" customWidth="1"/>
    <col min="6" max="15" width="6.75" customWidth="1"/>
    <col min="16" max="17" width="5.25" customWidth="1"/>
    <col min="18" max="18" width="3.375" customWidth="1"/>
    <col min="19" max="19" width="7" customWidth="1"/>
    <col min="20" max="20" width="25.625" customWidth="1"/>
    <col min="21" max="21" width="5.375" customWidth="1"/>
  </cols>
  <sheetData>
    <row r="1" spans="2:19" s="1" customFormat="1" ht="21.75" customHeight="1">
      <c r="B1" s="15"/>
      <c r="C1" s="16"/>
      <c r="D1" s="2"/>
      <c r="E1" s="13"/>
      <c r="F1" s="4"/>
      <c r="G1" s="4"/>
      <c r="H1" s="4"/>
      <c r="I1" s="4"/>
      <c r="J1" s="4"/>
      <c r="K1" s="4"/>
      <c r="L1" s="4"/>
      <c r="M1" s="4"/>
      <c r="N1" s="4"/>
      <c r="O1" s="4"/>
    </row>
    <row r="2" spans="2:19" s="1" customFormat="1" ht="15" customHeight="1">
      <c r="B2" s="15"/>
      <c r="C2" s="16"/>
      <c r="D2" s="2"/>
      <c r="E2" s="13"/>
      <c r="F2" s="4"/>
      <c r="G2" s="4"/>
      <c r="H2" s="4"/>
      <c r="I2" s="4"/>
      <c r="J2" s="4"/>
      <c r="K2" s="4"/>
      <c r="L2" s="4"/>
      <c r="M2" s="4"/>
      <c r="N2" s="4"/>
      <c r="O2" s="4"/>
    </row>
    <row r="3" spans="2:19" s="1" customFormat="1" ht="15" customHeight="1">
      <c r="B3" s="15"/>
      <c r="C3" s="16"/>
      <c r="D3" s="2"/>
      <c r="E3" s="13"/>
      <c r="F3" s="4"/>
      <c r="G3" s="4"/>
      <c r="H3" s="4"/>
      <c r="I3" s="4"/>
      <c r="J3" s="4"/>
      <c r="K3" s="4"/>
      <c r="L3" s="4"/>
      <c r="M3" s="4"/>
      <c r="N3" s="4"/>
      <c r="O3" s="4"/>
    </row>
    <row r="4" spans="2:19" s="1" customFormat="1" ht="15" customHeight="1">
      <c r="B4" s="15"/>
      <c r="C4" s="16"/>
      <c r="D4" s="2"/>
      <c r="E4" s="13"/>
      <c r="F4" s="4"/>
      <c r="G4" s="4"/>
      <c r="H4" s="4"/>
      <c r="I4" s="4"/>
      <c r="J4" s="4"/>
      <c r="K4" s="4"/>
      <c r="L4" s="4"/>
      <c r="M4" s="4"/>
      <c r="N4" s="4"/>
      <c r="O4" s="4"/>
    </row>
    <row r="5" spans="2:19" s="1" customFormat="1" ht="15" customHeight="1">
      <c r="B5" s="15"/>
      <c r="C5" s="16"/>
      <c r="D5" s="2"/>
      <c r="E5" s="13"/>
      <c r="F5" s="4"/>
      <c r="G5" s="4"/>
      <c r="H5" s="4"/>
      <c r="I5" s="4"/>
      <c r="J5" s="4"/>
      <c r="K5" s="4"/>
      <c r="L5" s="4"/>
      <c r="M5" s="4"/>
      <c r="N5" s="4"/>
      <c r="O5" s="4"/>
    </row>
    <row r="6" spans="2:19" s="1" customFormat="1" ht="15" customHeight="1">
      <c r="B6" s="15"/>
      <c r="C6" s="16"/>
      <c r="D6" s="2"/>
      <c r="E6" s="13"/>
      <c r="F6" s="4"/>
      <c r="G6" s="4"/>
      <c r="H6" s="4"/>
      <c r="I6" s="4"/>
      <c r="J6" s="4"/>
      <c r="K6" s="4"/>
      <c r="L6" s="4"/>
      <c r="M6" s="4"/>
      <c r="N6" s="4"/>
      <c r="O6" s="4"/>
    </row>
    <row r="7" spans="2:19" s="1" customFormat="1" ht="15" customHeight="1">
      <c r="B7" s="15"/>
      <c r="C7" s="16"/>
      <c r="D7" s="2"/>
      <c r="E7" s="13"/>
      <c r="F7" s="4"/>
      <c r="G7" s="4"/>
      <c r="H7" s="4"/>
      <c r="I7" s="4"/>
      <c r="J7" s="4"/>
      <c r="K7" s="4"/>
      <c r="L7" s="4"/>
      <c r="M7" s="4"/>
      <c r="N7" s="4"/>
      <c r="O7" s="4"/>
    </row>
    <row r="8" spans="2:19" s="1" customFormat="1" ht="15" customHeight="1">
      <c r="B8" s="15"/>
      <c r="C8" s="16"/>
      <c r="D8" s="2"/>
      <c r="E8" s="13"/>
      <c r="F8" s="4"/>
      <c r="G8" s="4"/>
      <c r="H8" s="4"/>
      <c r="I8" s="4"/>
      <c r="J8" s="4"/>
      <c r="K8" s="4"/>
      <c r="L8" s="4"/>
      <c r="M8" s="4"/>
      <c r="N8" s="4"/>
      <c r="O8" s="4"/>
    </row>
    <row r="9" spans="2:19" s="1" customFormat="1" ht="15" customHeight="1">
      <c r="B9" s="15"/>
      <c r="C9" s="16"/>
      <c r="D9" s="2"/>
      <c r="E9" s="13"/>
      <c r="F9" s="4"/>
      <c r="G9" s="4"/>
      <c r="H9" s="4"/>
      <c r="I9" s="4"/>
      <c r="J9" s="4"/>
      <c r="K9" s="4"/>
      <c r="L9" s="4"/>
      <c r="M9" s="4"/>
      <c r="N9" s="4"/>
      <c r="O9" s="4"/>
      <c r="R9" s="4"/>
      <c r="S9" s="4"/>
    </row>
    <row r="10" spans="2:19" s="1" customFormat="1" ht="15" customHeight="1">
      <c r="B10" s="15"/>
      <c r="C10" s="16"/>
      <c r="D10" s="2"/>
      <c r="E10" s="13"/>
      <c r="F10" s="4"/>
      <c r="G10" s="4"/>
      <c r="H10" s="4"/>
      <c r="I10" s="4"/>
      <c r="J10" s="4"/>
      <c r="K10" s="4"/>
      <c r="L10" s="4"/>
      <c r="M10" s="4"/>
      <c r="N10" s="4"/>
      <c r="O10" s="4"/>
      <c r="R10" s="3"/>
      <c r="S10" s="3"/>
    </row>
    <row r="11" spans="2:19" s="1" customFormat="1" ht="15" customHeight="1">
      <c r="B11" s="15"/>
      <c r="C11" s="16"/>
      <c r="D11" s="2"/>
      <c r="E11" s="13"/>
      <c r="F11" s="4"/>
      <c r="G11" s="4"/>
      <c r="H11" s="4"/>
      <c r="I11" s="4"/>
      <c r="J11" s="4"/>
      <c r="K11" s="4"/>
      <c r="L11" s="4"/>
      <c r="M11" s="4"/>
      <c r="N11" s="4"/>
      <c r="O11" s="4"/>
      <c r="R11" s="6"/>
    </row>
    <row r="12" spans="2:19" s="1" customFormat="1" ht="15" hidden="1" customHeight="1">
      <c r="B12" s="15"/>
      <c r="C12" s="16"/>
      <c r="D12" s="2"/>
      <c r="E12" s="13"/>
      <c r="F12" s="4"/>
      <c r="G12" s="4"/>
      <c r="H12" s="4"/>
      <c r="I12" s="4"/>
      <c r="J12" s="4"/>
      <c r="K12" s="4"/>
      <c r="L12" s="4"/>
      <c r="M12" s="4"/>
      <c r="N12" s="4"/>
      <c r="O12" s="4"/>
      <c r="R12" s="6"/>
    </row>
    <row r="13" spans="2:19" s="1" customFormat="1" ht="15" hidden="1" customHeight="1">
      <c r="B13" s="15"/>
      <c r="C13" s="16"/>
      <c r="D13" s="2"/>
      <c r="E13" s="13"/>
      <c r="F13" s="4"/>
      <c r="G13" s="4"/>
      <c r="H13" s="4"/>
      <c r="I13" s="4"/>
      <c r="J13" s="4"/>
      <c r="K13" s="4"/>
      <c r="L13" s="4"/>
      <c r="M13" s="4"/>
      <c r="N13" s="4"/>
      <c r="O13" s="4"/>
      <c r="R13" s="6"/>
    </row>
    <row r="14" spans="2:19" s="1" customFormat="1" ht="15" customHeight="1">
      <c r="B14" s="15"/>
      <c r="C14" s="16"/>
      <c r="D14" s="2"/>
      <c r="E14" s="13"/>
      <c r="F14" s="4"/>
      <c r="G14" s="4"/>
      <c r="H14" s="4"/>
      <c r="I14" s="4"/>
      <c r="J14" s="4"/>
      <c r="K14" s="4"/>
      <c r="L14" s="4"/>
      <c r="M14" s="4"/>
      <c r="N14" s="4"/>
      <c r="O14" s="4"/>
    </row>
    <row r="15" spans="2:19" s="1" customFormat="1" ht="15" customHeight="1">
      <c r="B15" s="15"/>
      <c r="C15" s="16"/>
      <c r="D15" s="2"/>
      <c r="E15" s="13"/>
      <c r="F15" s="4"/>
      <c r="G15" s="4"/>
      <c r="H15" s="4"/>
      <c r="I15" s="4"/>
      <c r="J15" s="4"/>
      <c r="K15" s="4"/>
      <c r="L15" s="4"/>
      <c r="M15" s="4"/>
      <c r="N15" s="4"/>
      <c r="O15" s="4"/>
    </row>
    <row r="16" spans="2:19" s="1" customFormat="1" ht="15" customHeight="1">
      <c r="B16" s="15"/>
      <c r="C16" s="16"/>
      <c r="D16" s="2"/>
      <c r="E16" s="13"/>
      <c r="F16" s="4"/>
      <c r="G16" s="4"/>
      <c r="H16" s="4"/>
      <c r="I16" s="4"/>
      <c r="J16" s="4"/>
      <c r="K16" s="4"/>
      <c r="L16" s="4"/>
      <c r="M16" s="4"/>
      <c r="N16" s="4"/>
      <c r="O16" s="4"/>
    </row>
    <row r="17" spans="2:19" s="1" customFormat="1" ht="15" customHeight="1">
      <c r="B17" s="15"/>
      <c r="C17" s="16"/>
      <c r="D17" s="2"/>
      <c r="E17" s="13"/>
      <c r="F17" s="4"/>
      <c r="G17" s="4"/>
      <c r="H17" s="4"/>
      <c r="I17" s="4"/>
      <c r="J17" s="4"/>
      <c r="K17" s="4"/>
      <c r="L17" s="4"/>
      <c r="M17" s="4"/>
      <c r="N17" s="4"/>
      <c r="O17" s="4"/>
    </row>
    <row r="18" spans="2:19" s="1" customFormat="1" ht="15" customHeight="1">
      <c r="B18" s="15"/>
      <c r="C18" s="16"/>
      <c r="D18" s="2"/>
      <c r="E18" s="13"/>
      <c r="F18" s="4"/>
      <c r="G18" s="4"/>
      <c r="H18" s="4"/>
      <c r="I18" s="4"/>
      <c r="J18" s="4"/>
      <c r="K18" s="4"/>
      <c r="L18" s="4"/>
      <c r="M18" s="4"/>
      <c r="N18" s="4"/>
      <c r="O18" s="4"/>
    </row>
    <row r="19" spans="2:19" s="1" customFormat="1" ht="15" customHeight="1">
      <c r="B19" s="15"/>
      <c r="C19" s="16"/>
      <c r="D19" s="2"/>
      <c r="E19" s="13"/>
      <c r="F19" s="4"/>
      <c r="G19" s="4"/>
      <c r="H19" s="4"/>
      <c r="I19" s="4"/>
      <c r="J19" s="4"/>
      <c r="K19" s="4"/>
      <c r="L19" s="4"/>
      <c r="M19" s="4"/>
      <c r="N19" s="4"/>
      <c r="O19" s="4"/>
    </row>
    <row r="20" spans="2:19" s="1" customFormat="1" ht="15" customHeight="1">
      <c r="B20" s="15"/>
      <c r="C20" s="16"/>
      <c r="D20" s="2"/>
      <c r="E20" s="13"/>
      <c r="F20" s="4"/>
      <c r="G20" s="4"/>
      <c r="H20" s="4"/>
      <c r="I20" s="4"/>
      <c r="J20" s="4"/>
      <c r="K20" s="4"/>
      <c r="L20" s="4"/>
      <c r="M20" s="4"/>
      <c r="N20" s="4"/>
      <c r="O20" s="4"/>
    </row>
    <row r="21" spans="2:19" s="1" customFormat="1" ht="15" customHeight="1">
      <c r="B21" s="15"/>
      <c r="C21" s="16"/>
      <c r="D21" s="2"/>
      <c r="E21" s="13"/>
      <c r="F21" s="4"/>
      <c r="G21" s="4"/>
      <c r="H21" s="4"/>
      <c r="I21" s="4"/>
      <c r="J21" s="4"/>
      <c r="K21" s="4"/>
      <c r="L21" s="4"/>
      <c r="M21" s="4"/>
      <c r="N21" s="4"/>
      <c r="O21" s="4"/>
    </row>
    <row r="22" spans="2:19" s="1" customFormat="1" ht="15" customHeight="1">
      <c r="B22" s="15"/>
      <c r="C22" s="16"/>
      <c r="D22" s="2"/>
      <c r="E22" s="13"/>
      <c r="F22" s="4"/>
      <c r="G22" s="4"/>
      <c r="H22" s="4"/>
      <c r="I22" s="4"/>
      <c r="J22" s="4"/>
      <c r="K22" s="4"/>
      <c r="L22" s="4"/>
      <c r="M22" s="4"/>
      <c r="N22" s="4"/>
      <c r="O22" s="4"/>
    </row>
    <row r="23" spans="2:19" s="1" customFormat="1" ht="15" customHeight="1">
      <c r="B23" s="15"/>
      <c r="C23" s="16"/>
      <c r="D23" s="2"/>
      <c r="E23" s="13"/>
      <c r="F23" s="4"/>
      <c r="G23" s="4"/>
      <c r="H23" s="4"/>
      <c r="I23" s="4"/>
      <c r="J23" s="4"/>
      <c r="K23" s="4"/>
      <c r="L23" s="4"/>
      <c r="M23" s="4"/>
      <c r="N23" s="4"/>
      <c r="O23" s="4"/>
    </row>
    <row r="24" spans="2:19" s="1" customFormat="1" ht="15" customHeight="1">
      <c r="B24" s="15"/>
      <c r="C24" s="16"/>
      <c r="D24" s="2"/>
      <c r="E24" s="13"/>
      <c r="F24" s="4"/>
      <c r="G24" s="4"/>
      <c r="H24" s="4"/>
      <c r="I24" s="4"/>
      <c r="J24" s="4"/>
      <c r="K24" s="4"/>
      <c r="L24" s="4"/>
      <c r="M24" s="4"/>
      <c r="N24" s="4"/>
      <c r="O24" s="4"/>
    </row>
    <row r="25" spans="2:19" s="1" customFormat="1" ht="15" customHeight="1">
      <c r="B25" s="15"/>
      <c r="C25" s="16"/>
      <c r="D25" s="2"/>
      <c r="E25" s="13"/>
      <c r="F25" s="4"/>
      <c r="G25" s="4"/>
      <c r="H25" s="4"/>
      <c r="I25" s="4"/>
      <c r="J25" s="4"/>
      <c r="K25" s="4"/>
      <c r="L25" s="4"/>
      <c r="M25" s="4"/>
      <c r="N25" s="4"/>
      <c r="O25" s="4"/>
    </row>
    <row r="26" spans="2:19" s="1" customFormat="1" ht="15" customHeight="1">
      <c r="B26" s="15"/>
      <c r="C26" s="16"/>
      <c r="D26" s="2"/>
      <c r="E26" s="13"/>
      <c r="F26" s="4"/>
      <c r="G26" s="4"/>
      <c r="H26" s="4"/>
      <c r="I26" s="4"/>
      <c r="J26" s="4"/>
      <c r="K26" s="4"/>
      <c r="L26" s="4"/>
      <c r="M26" s="4"/>
      <c r="N26" s="4"/>
      <c r="O26" s="4"/>
    </row>
    <row r="27" spans="2:19" s="1" customFormat="1" ht="15" customHeight="1">
      <c r="B27" s="20"/>
      <c r="C27" s="20"/>
      <c r="D27" s="45"/>
      <c r="E27" s="34"/>
      <c r="F27" s="10"/>
      <c r="G27" s="10"/>
      <c r="H27" s="10"/>
      <c r="I27" s="10"/>
      <c r="J27" s="10"/>
      <c r="K27" s="10"/>
      <c r="L27" s="10"/>
      <c r="M27" s="10"/>
      <c r="N27" s="10"/>
      <c r="O27" s="10"/>
    </row>
    <row r="28" spans="2:19" s="4" customFormat="1" ht="129.94999999999999" customHeight="1">
      <c r="B28" s="20"/>
      <c r="C28" s="20"/>
      <c r="D28" s="45"/>
      <c r="E28" s="21"/>
      <c r="F28" s="22" t="s">
        <v>50</v>
      </c>
      <c r="G28" s="23" t="s">
        <v>51</v>
      </c>
      <c r="H28" s="23" t="s">
        <v>52</v>
      </c>
      <c r="I28" s="23" t="s">
        <v>53</v>
      </c>
      <c r="J28" s="23" t="s">
        <v>54</v>
      </c>
      <c r="K28" s="23" t="s">
        <v>55</v>
      </c>
      <c r="L28" s="23" t="s">
        <v>56</v>
      </c>
      <c r="M28" s="23" t="s">
        <v>57</v>
      </c>
      <c r="N28" s="23" t="s">
        <v>58</v>
      </c>
      <c r="O28" s="24" t="s">
        <v>6</v>
      </c>
      <c r="P28" s="17"/>
      <c r="Q28" s="17"/>
      <c r="R28" s="1"/>
      <c r="S28" s="1"/>
    </row>
    <row r="29" spans="2:19" s="3" customFormat="1" ht="20.100000000000001" customHeight="1">
      <c r="B29" s="20"/>
      <c r="C29" s="20"/>
      <c r="D29" s="45"/>
      <c r="E29" s="11" t="s">
        <v>0</v>
      </c>
      <c r="F29" s="25"/>
      <c r="G29" s="26"/>
      <c r="H29" s="26"/>
      <c r="I29" s="26"/>
      <c r="J29" s="26"/>
      <c r="K29" s="26"/>
      <c r="L29" s="26"/>
      <c r="M29" s="26"/>
      <c r="N29" s="26"/>
      <c r="O29" s="27"/>
      <c r="R29" s="1"/>
      <c r="S29" s="1"/>
    </row>
    <row r="30" spans="2:19" s="1" customFormat="1" ht="22.5" customHeight="1">
      <c r="B30" s="279" t="s">
        <v>2</v>
      </c>
      <c r="C30" s="280"/>
      <c r="D30" s="280"/>
      <c r="E30" s="38">
        <v>548</v>
      </c>
      <c r="F30" s="35">
        <v>37.773722627737229</v>
      </c>
      <c r="G30" s="32">
        <v>1.2773722627737227</v>
      </c>
      <c r="H30" s="32">
        <v>20.072992700729927</v>
      </c>
      <c r="I30" s="32">
        <v>4.7445255474452548</v>
      </c>
      <c r="J30" s="32">
        <v>18.613138686131386</v>
      </c>
      <c r="K30" s="32">
        <v>14.78102189781022</v>
      </c>
      <c r="L30" s="32">
        <v>15.51094890510949</v>
      </c>
      <c r="M30" s="32">
        <v>37.591240875912405</v>
      </c>
      <c r="N30" s="32">
        <v>41.970802919708028</v>
      </c>
      <c r="O30" s="33">
        <v>3.832116788321168</v>
      </c>
      <c r="P30" s="16"/>
      <c r="Q30" s="16"/>
    </row>
    <row r="31" spans="2:19" s="1" customFormat="1" ht="22.5" customHeight="1">
      <c r="B31" s="281" t="s">
        <v>3</v>
      </c>
      <c r="C31" s="42" t="s">
        <v>283</v>
      </c>
      <c r="D31" s="43"/>
      <c r="E31" s="39">
        <v>428</v>
      </c>
      <c r="F31" s="36">
        <v>38.31775700934579</v>
      </c>
      <c r="G31" s="28">
        <v>0.93457943925233633</v>
      </c>
      <c r="H31" s="28">
        <v>22.897196261682243</v>
      </c>
      <c r="I31" s="28">
        <v>4.9065420560747661</v>
      </c>
      <c r="J31" s="28">
        <v>18.925233644859812</v>
      </c>
      <c r="K31" s="28">
        <v>13.551401869158877</v>
      </c>
      <c r="L31" s="28">
        <v>13.317757009345794</v>
      </c>
      <c r="M31" s="28">
        <v>35.514018691588781</v>
      </c>
      <c r="N31" s="28">
        <v>41.355140186915889</v>
      </c>
      <c r="O31" s="29">
        <v>3.7383177570093453</v>
      </c>
      <c r="P31" s="16"/>
      <c r="Q31" s="16"/>
    </row>
    <row r="32" spans="2:19" s="1" customFormat="1" ht="22.5" customHeight="1">
      <c r="B32" s="282"/>
      <c r="C32" s="41" t="s">
        <v>285</v>
      </c>
      <c r="D32" s="44"/>
      <c r="E32" s="40">
        <v>120</v>
      </c>
      <c r="F32" s="37">
        <v>35.833333333333336</v>
      </c>
      <c r="G32" s="30">
        <v>2.5</v>
      </c>
      <c r="H32" s="51">
        <v>10</v>
      </c>
      <c r="I32" s="30">
        <v>4.1666666666666661</v>
      </c>
      <c r="J32" s="30">
        <v>17.5</v>
      </c>
      <c r="K32" s="30">
        <v>19.166666666666668</v>
      </c>
      <c r="L32" s="46">
        <v>23.333333333333332</v>
      </c>
      <c r="M32" s="46">
        <v>45</v>
      </c>
      <c r="N32" s="30">
        <v>44.166666666666664</v>
      </c>
      <c r="O32" s="31">
        <v>4.1666666666666661</v>
      </c>
      <c r="P32" s="16"/>
      <c r="Q32" s="16"/>
    </row>
    <row r="33" spans="6:15">
      <c r="F33" s="76">
        <f>SUM(F31-F32)</f>
        <v>2.4844236760124545</v>
      </c>
      <c r="G33" s="76">
        <f t="shared" ref="G33:O33" si="0">SUM(G31-G32)</f>
        <v>-1.5654205607476637</v>
      </c>
      <c r="H33" s="76">
        <f t="shared" si="0"/>
        <v>12.897196261682243</v>
      </c>
      <c r="I33" s="76">
        <f t="shared" si="0"/>
        <v>0.73987538940810005</v>
      </c>
      <c r="J33" s="76">
        <f t="shared" si="0"/>
        <v>1.4252336448598122</v>
      </c>
      <c r="K33" s="76">
        <f t="shared" si="0"/>
        <v>-5.6152647975077912</v>
      </c>
      <c r="L33" s="76">
        <f t="shared" si="0"/>
        <v>-10.015576323987538</v>
      </c>
      <c r="M33" s="76">
        <f t="shared" si="0"/>
        <v>-9.485981308411219</v>
      </c>
      <c r="N33" s="76">
        <f t="shared" si="0"/>
        <v>-2.8115264797507749</v>
      </c>
      <c r="O33" s="76">
        <f t="shared" si="0"/>
        <v>-0.42834890965732075</v>
      </c>
    </row>
  </sheetData>
  <mergeCells count="2">
    <mergeCell ref="B30:D30"/>
    <mergeCell ref="B31:B32"/>
  </mergeCells>
  <phoneticPr fontId="7"/>
  <conditionalFormatting sqref="C31:C32 F28:O28">
    <cfRule type="cellIs" dxfId="107" priority="3" stopIfTrue="1" operator="equal">
      <formula>"."</formula>
    </cfRule>
  </conditionalFormatting>
  <conditionalFormatting sqref="P28">
    <cfRule type="cellIs" dxfId="106" priority="2" stopIfTrue="1" operator="equal">
      <formula>"."</formula>
    </cfRule>
  </conditionalFormatting>
  <conditionalFormatting sqref="Q28">
    <cfRule type="cellIs" dxfId="105"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showGridLines="0" topLeftCell="A29" zoomScale="80" workbookViewId="0">
      <selection activeCell="N32" sqref="N32"/>
    </sheetView>
  </sheetViews>
  <sheetFormatPr defaultColWidth="5.25" defaultRowHeight="13.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c r="B28" s="20"/>
      <c r="C28" s="20"/>
      <c r="D28" s="45"/>
      <c r="E28" s="21"/>
      <c r="F28" s="22" t="s">
        <v>59</v>
      </c>
      <c r="G28" s="23" t="s">
        <v>60</v>
      </c>
      <c r="H28" s="23" t="s">
        <v>61</v>
      </c>
      <c r="I28" s="24" t="s">
        <v>62</v>
      </c>
      <c r="J28" s="17"/>
      <c r="K28" s="17"/>
      <c r="L28" s="1"/>
      <c r="M28" s="9"/>
      <c r="N28" s="9"/>
      <c r="O28" s="9"/>
      <c r="Z28" s="17"/>
      <c r="AA28" s="17"/>
      <c r="AB28" s="17"/>
      <c r="AC28" s="17"/>
      <c r="AD28" s="17"/>
      <c r="AE28" s="17"/>
    </row>
    <row r="29" spans="2:123" s="3" customFormat="1" ht="20.100000000000001" customHeight="1">
      <c r="B29" s="20"/>
      <c r="C29" s="20"/>
      <c r="D29" s="45"/>
      <c r="E29" s="11" t="s">
        <v>0</v>
      </c>
      <c r="F29" s="25"/>
      <c r="G29" s="26"/>
      <c r="H29" s="26"/>
      <c r="I29" s="27"/>
      <c r="J29" s="18"/>
      <c r="K29" s="18"/>
      <c r="L29" s="1"/>
      <c r="P29" s="64" t="s">
        <v>0</v>
      </c>
      <c r="X29" s="12"/>
      <c r="Y29" s="4"/>
      <c r="Z29" s="14" t="s">
        <v>1</v>
      </c>
      <c r="AA29" s="18"/>
      <c r="AB29" s="18"/>
      <c r="AC29" s="18"/>
      <c r="AD29" s="18"/>
      <c r="AE29" s="18"/>
    </row>
    <row r="30" spans="2:123" s="1" customFormat="1" ht="22.5" customHeight="1">
      <c r="B30" s="279" t="s">
        <v>2</v>
      </c>
      <c r="C30" s="280"/>
      <c r="D30" s="280"/>
      <c r="E30" s="38">
        <v>548</v>
      </c>
      <c r="F30" s="35">
        <v>8.5766423357664241</v>
      </c>
      <c r="G30" s="32">
        <v>35.401459854014597</v>
      </c>
      <c r="H30" s="32">
        <v>44.160583941605843</v>
      </c>
      <c r="I30" s="33">
        <v>11.861313868613138</v>
      </c>
      <c r="J30" s="19"/>
      <c r="K30" s="19"/>
      <c r="M30" s="279" t="s">
        <v>2</v>
      </c>
      <c r="N30" s="280"/>
      <c r="O30" s="280"/>
      <c r="P30" s="38">
        <f t="shared" ref="P30:P32" si="0">IF(LEN(E30)=0,"",E30)</f>
        <v>548</v>
      </c>
      <c r="Q30" s="71"/>
      <c r="R30" s="72"/>
      <c r="S30" s="72"/>
      <c r="T30" s="72"/>
      <c r="U30" s="72"/>
      <c r="V30" s="72"/>
      <c r="W30" s="72"/>
      <c r="X30" s="72"/>
      <c r="Y30" s="73"/>
      <c r="Z30" s="74"/>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c r="B31" s="281" t="s">
        <v>3</v>
      </c>
      <c r="C31" s="42" t="s">
        <v>4</v>
      </c>
      <c r="D31" s="43"/>
      <c r="E31" s="39">
        <v>428</v>
      </c>
      <c r="F31" s="36">
        <v>7.9439252336448591</v>
      </c>
      <c r="G31" s="28">
        <v>33.644859813084111</v>
      </c>
      <c r="H31" s="28">
        <v>46.962616822429908</v>
      </c>
      <c r="I31" s="29">
        <v>11.448598130841122</v>
      </c>
      <c r="J31" s="8">
        <f>SUM(F31:G31)</f>
        <v>41.588785046728972</v>
      </c>
      <c r="K31" s="19"/>
      <c r="L31" s="4"/>
      <c r="M31" s="281" t="s">
        <v>3</v>
      </c>
      <c r="N31" s="42" t="s">
        <v>283</v>
      </c>
      <c r="O31" s="43"/>
      <c r="P31" s="39">
        <f t="shared" si="0"/>
        <v>428</v>
      </c>
      <c r="Q31" s="65"/>
      <c r="R31" s="7"/>
      <c r="S31" s="7"/>
      <c r="T31" s="7"/>
      <c r="U31" s="7"/>
      <c r="V31" s="7"/>
      <c r="W31" s="7"/>
      <c r="X31" s="7"/>
      <c r="Y31" s="4"/>
      <c r="Z31" s="66"/>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c r="B32" s="282"/>
      <c r="C32" s="41" t="s">
        <v>5</v>
      </c>
      <c r="D32" s="44"/>
      <c r="E32" s="40">
        <v>120</v>
      </c>
      <c r="F32" s="37">
        <v>10.833333333333334</v>
      </c>
      <c r="G32" s="46">
        <v>41.666666666666671</v>
      </c>
      <c r="H32" s="49">
        <v>34.166666666666664</v>
      </c>
      <c r="I32" s="31">
        <v>13.333333333333334</v>
      </c>
      <c r="J32" s="8">
        <f>SUM(F32:G32)</f>
        <v>52.500000000000007</v>
      </c>
      <c r="K32" s="19"/>
      <c r="L32" s="4"/>
      <c r="M32" s="282"/>
      <c r="N32" s="41" t="s">
        <v>285</v>
      </c>
      <c r="O32" s="44"/>
      <c r="P32" s="40">
        <f t="shared" si="0"/>
        <v>120</v>
      </c>
      <c r="Q32" s="67"/>
      <c r="R32" s="68"/>
      <c r="S32" s="68"/>
      <c r="T32" s="68"/>
      <c r="U32" s="68"/>
      <c r="V32" s="68"/>
      <c r="W32" s="68"/>
      <c r="X32" s="68"/>
      <c r="Y32" s="69"/>
      <c r="Z32" s="70"/>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3:9" ht="22.5" customHeight="1"/>
    <row r="34" spans="3:9" ht="22.5" customHeight="1"/>
    <row r="35" spans="3:9" ht="22.5" customHeight="1">
      <c r="D35" s="76" t="str">
        <f>F28</f>
        <v>そう思う</v>
      </c>
      <c r="E35" s="76" t="str">
        <f t="shared" ref="E35:H35" si="1">G28</f>
        <v>ややそう思う</v>
      </c>
      <c r="F35" s="76" t="str">
        <f t="shared" si="1"/>
        <v>あまりそう思わない</v>
      </c>
      <c r="G35" s="76" t="str">
        <f t="shared" si="1"/>
        <v>そう思わない</v>
      </c>
      <c r="H35" s="76">
        <f t="shared" si="1"/>
        <v>0</v>
      </c>
      <c r="I35" s="75" t="s">
        <v>227</v>
      </c>
    </row>
    <row r="36" spans="3:9" ht="22.5" customHeight="1">
      <c r="C36" t="str">
        <f>C31 &amp; "管理職" &amp; "(n=" &amp; E31 &amp; ")"</f>
        <v>男性管理職(n=428)</v>
      </c>
      <c r="D36" s="76">
        <f>F31</f>
        <v>7.9439252336448591</v>
      </c>
      <c r="E36" s="76">
        <f t="shared" ref="E36:H37" si="2">G31</f>
        <v>33.644859813084111</v>
      </c>
      <c r="F36" s="76">
        <f t="shared" si="2"/>
        <v>46.962616822429908</v>
      </c>
      <c r="G36" s="76">
        <f t="shared" si="2"/>
        <v>11.448598130841122</v>
      </c>
      <c r="H36" s="76">
        <f t="shared" si="2"/>
        <v>41.588785046728972</v>
      </c>
      <c r="I36" s="76">
        <f>SUM(D36:H36)</f>
        <v>141.58878504672896</v>
      </c>
    </row>
    <row r="37" spans="3:9" ht="22.5" customHeight="1">
      <c r="C37" t="str">
        <f>C32  &amp; "管理職"&amp; "(n=" &amp; E32 &amp; ")"</f>
        <v>女性管理職(n=120)</v>
      </c>
      <c r="D37" s="76">
        <f>F32</f>
        <v>10.833333333333334</v>
      </c>
      <c r="E37" s="76">
        <f t="shared" si="2"/>
        <v>41.666666666666671</v>
      </c>
      <c r="F37" s="76">
        <f t="shared" si="2"/>
        <v>34.166666666666664</v>
      </c>
      <c r="G37" s="76">
        <f t="shared" si="2"/>
        <v>13.333333333333334</v>
      </c>
      <c r="H37" s="76">
        <f t="shared" si="2"/>
        <v>52.500000000000007</v>
      </c>
      <c r="I37" s="76">
        <f>SUM(D37:H37)</f>
        <v>152.5</v>
      </c>
    </row>
    <row r="38" spans="3:9" ht="22.5" customHeight="1"/>
    <row r="39" spans="3:9" ht="22.5" customHeight="1"/>
    <row r="40" spans="3:9" ht="22.5" customHeight="1"/>
    <row r="41" spans="3:9" ht="22.5" customHeight="1"/>
    <row r="42" spans="3:9" ht="22.5" customHeight="1"/>
    <row r="43" spans="3:9" ht="22.5" customHeight="1"/>
    <row r="44" spans="3:9" ht="22.5" customHeight="1"/>
    <row r="45" spans="3:9" ht="22.5" customHeight="1"/>
    <row r="46" spans="3:9" ht="22.5" customHeight="1"/>
    <row r="47" spans="3:9" ht="22.5" customHeight="1"/>
    <row r="48" spans="3:9" ht="22.5" customHeight="1"/>
    <row r="49" ht="22.5" customHeight="1"/>
    <row r="50" ht="22.5" customHeight="1"/>
    <row r="51" ht="22.5" customHeight="1"/>
  </sheetData>
  <mergeCells count="4">
    <mergeCell ref="B30:D30"/>
    <mergeCell ref="B31:B32"/>
    <mergeCell ref="M30:O30"/>
    <mergeCell ref="M31:M32"/>
  </mergeCells>
  <phoneticPr fontId="7"/>
  <conditionalFormatting sqref="Z28:AE28 C31:C32 F28:K28">
    <cfRule type="cellIs" dxfId="104" priority="2" stopIfTrue="1" operator="equal">
      <formula>"."</formula>
    </cfRule>
  </conditionalFormatting>
  <conditionalFormatting sqref="N31:N32">
    <cfRule type="cellIs" dxfId="103"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showGridLines="0" topLeftCell="A23" zoomScale="80" workbookViewId="0">
      <selection activeCell="N32" sqref="N32"/>
    </sheetView>
  </sheetViews>
  <sheetFormatPr defaultColWidth="5.25" defaultRowHeight="13.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c r="B28" s="20"/>
      <c r="C28" s="20"/>
      <c r="D28" s="45"/>
      <c r="E28" s="21"/>
      <c r="F28" s="22" t="s">
        <v>63</v>
      </c>
      <c r="G28" s="23" t="s">
        <v>64</v>
      </c>
      <c r="H28" s="23" t="s">
        <v>65</v>
      </c>
      <c r="I28" s="24" t="s">
        <v>66</v>
      </c>
      <c r="J28" s="17"/>
      <c r="K28" s="17"/>
      <c r="L28" s="1"/>
      <c r="M28" s="9"/>
      <c r="N28" s="9"/>
      <c r="O28" s="9"/>
      <c r="Z28" s="17"/>
      <c r="AA28" s="17"/>
      <c r="AB28" s="17"/>
      <c r="AC28" s="17"/>
      <c r="AD28" s="17"/>
      <c r="AE28" s="17"/>
    </row>
    <row r="29" spans="2:123" s="3" customFormat="1" ht="20.100000000000001" customHeight="1">
      <c r="B29" s="20"/>
      <c r="C29" s="20"/>
      <c r="D29" s="45"/>
      <c r="E29" s="11" t="s">
        <v>0</v>
      </c>
      <c r="F29" s="25"/>
      <c r="G29" s="26"/>
      <c r="H29" s="26"/>
      <c r="I29" s="27"/>
      <c r="J29" s="18"/>
      <c r="K29" s="18"/>
      <c r="L29" s="1"/>
      <c r="P29" s="64" t="s">
        <v>0</v>
      </c>
      <c r="X29" s="12"/>
      <c r="Y29" s="4"/>
      <c r="Z29" s="14" t="s">
        <v>1</v>
      </c>
      <c r="AA29" s="18"/>
      <c r="AB29" s="18"/>
      <c r="AC29" s="18"/>
      <c r="AD29" s="18"/>
      <c r="AE29" s="18"/>
    </row>
    <row r="30" spans="2:123" s="1" customFormat="1" ht="22.5" customHeight="1">
      <c r="B30" s="279" t="s">
        <v>2</v>
      </c>
      <c r="C30" s="280"/>
      <c r="D30" s="280"/>
      <c r="E30" s="38">
        <v>548</v>
      </c>
      <c r="F30" s="35">
        <v>19.89051094890511</v>
      </c>
      <c r="G30" s="32">
        <v>46.167883211678834</v>
      </c>
      <c r="H30" s="32">
        <v>26.642335766423358</v>
      </c>
      <c r="I30" s="33">
        <v>7.2992700729926998</v>
      </c>
      <c r="J30" s="19"/>
      <c r="K30" s="19"/>
      <c r="M30" s="279" t="s">
        <v>2</v>
      </c>
      <c r="N30" s="280"/>
      <c r="O30" s="280"/>
      <c r="P30" s="38">
        <f t="shared" ref="P30:P32" si="0">IF(LEN(E30)=0,"",E30)</f>
        <v>548</v>
      </c>
      <c r="Q30" s="71"/>
      <c r="R30" s="72"/>
      <c r="S30" s="72"/>
      <c r="T30" s="72"/>
      <c r="U30" s="72"/>
      <c r="V30" s="72"/>
      <c r="W30" s="72"/>
      <c r="X30" s="72"/>
      <c r="Y30" s="73"/>
      <c r="Z30" s="74"/>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c r="B31" s="281" t="s">
        <v>3</v>
      </c>
      <c r="C31" s="42" t="s">
        <v>4</v>
      </c>
      <c r="D31" s="43"/>
      <c r="E31" s="39">
        <v>428</v>
      </c>
      <c r="F31" s="36">
        <v>17.75700934579439</v>
      </c>
      <c r="G31" s="28">
        <v>46.728971962616825</v>
      </c>
      <c r="H31" s="28">
        <v>28.271028037383179</v>
      </c>
      <c r="I31" s="29">
        <v>7.2429906542056068</v>
      </c>
      <c r="J31" s="8">
        <f>SUM(F31:G31)</f>
        <v>64.485981308411212</v>
      </c>
      <c r="K31" s="19"/>
      <c r="L31" s="4"/>
      <c r="M31" s="281" t="s">
        <v>3</v>
      </c>
      <c r="N31" s="42" t="s">
        <v>283</v>
      </c>
      <c r="O31" s="43"/>
      <c r="P31" s="39">
        <f t="shared" si="0"/>
        <v>428</v>
      </c>
      <c r="Q31" s="65"/>
      <c r="R31" s="7"/>
      <c r="S31" s="7"/>
      <c r="T31" s="7"/>
      <c r="U31" s="7"/>
      <c r="V31" s="7"/>
      <c r="W31" s="7"/>
      <c r="X31" s="7"/>
      <c r="Y31" s="4"/>
      <c r="Z31" s="66"/>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c r="B32" s="282"/>
      <c r="C32" s="41" t="s">
        <v>5</v>
      </c>
      <c r="D32" s="44"/>
      <c r="E32" s="40">
        <v>120</v>
      </c>
      <c r="F32" s="47">
        <v>27.500000000000004</v>
      </c>
      <c r="G32" s="30">
        <v>44.166666666666664</v>
      </c>
      <c r="H32" s="49">
        <v>20.833333333333336</v>
      </c>
      <c r="I32" s="31">
        <v>7.5</v>
      </c>
      <c r="J32" s="8">
        <f>SUM(F32:G32)</f>
        <v>71.666666666666671</v>
      </c>
      <c r="K32" s="19"/>
      <c r="L32" s="4"/>
      <c r="M32" s="282"/>
      <c r="N32" s="41" t="s">
        <v>285</v>
      </c>
      <c r="O32" s="44"/>
      <c r="P32" s="40">
        <f t="shared" si="0"/>
        <v>120</v>
      </c>
      <c r="Q32" s="67"/>
      <c r="R32" s="68"/>
      <c r="S32" s="68"/>
      <c r="T32" s="68"/>
      <c r="U32" s="68"/>
      <c r="V32" s="68"/>
      <c r="W32" s="68"/>
      <c r="X32" s="68"/>
      <c r="Y32" s="69"/>
      <c r="Z32" s="70"/>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row r="34" ht="22.5" customHeight="1"/>
    <row r="35" ht="22.5" customHeight="1"/>
    <row r="36" ht="22.5" customHeight="1"/>
    <row r="37" ht="22.5" customHeight="1"/>
    <row r="38" ht="22.5" customHeight="1"/>
    <row r="39" ht="22.5" customHeight="1"/>
    <row r="40" ht="22.5" customHeight="1"/>
    <row r="41" ht="22.5" customHeight="1"/>
    <row r="42" ht="22.5" customHeight="1"/>
    <row r="43" ht="22.5" customHeight="1"/>
    <row r="44" ht="22.5" customHeight="1"/>
    <row r="45" ht="22.5" customHeight="1"/>
    <row r="46" ht="22.5" customHeight="1"/>
    <row r="47" ht="22.5" customHeight="1"/>
    <row r="48" ht="22.5" customHeight="1"/>
    <row r="49" ht="22.5" customHeight="1"/>
    <row r="50" ht="22.5" customHeight="1"/>
    <row r="51" ht="22.5" customHeight="1"/>
  </sheetData>
  <mergeCells count="4">
    <mergeCell ref="B30:D30"/>
    <mergeCell ref="B31:B32"/>
    <mergeCell ref="M30:O30"/>
    <mergeCell ref="M31:M32"/>
  </mergeCells>
  <phoneticPr fontId="7"/>
  <conditionalFormatting sqref="Z28:AE28 C31:C32 F28:K28">
    <cfRule type="cellIs" dxfId="102" priority="2" stopIfTrue="1" operator="equal">
      <formula>"."</formula>
    </cfRule>
  </conditionalFormatting>
  <conditionalFormatting sqref="N31:N32">
    <cfRule type="cellIs" dxfId="101"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P32"/>
  <sheetViews>
    <sheetView showGridLines="0" topLeftCell="A20" zoomScale="80" workbookViewId="0">
      <selection activeCell="C32" sqref="C32"/>
    </sheetView>
  </sheetViews>
  <sheetFormatPr defaultColWidth="5.25" defaultRowHeight="13.5"/>
  <cols>
    <col min="1" max="2" width="7" customWidth="1"/>
    <col min="3" max="3" width="25.625" customWidth="1"/>
    <col min="4" max="4" width="4.625" customWidth="1"/>
    <col min="5" max="5" width="5.375" customWidth="1"/>
    <col min="6" max="12" width="6.75" customWidth="1"/>
    <col min="13" max="14" width="5.25" customWidth="1"/>
    <col min="15" max="15" width="3.375" customWidth="1"/>
    <col min="16" max="16" width="7" customWidth="1"/>
    <col min="17" max="17" width="25.625" customWidth="1"/>
    <col min="18" max="18" width="5.375" customWidth="1"/>
  </cols>
  <sheetData>
    <row r="1" spans="2:16" s="1" customFormat="1" ht="21.75" customHeight="1">
      <c r="B1" s="15"/>
      <c r="C1" s="16"/>
      <c r="D1" s="2"/>
      <c r="E1" s="13"/>
      <c r="F1" s="4"/>
      <c r="G1" s="4"/>
      <c r="H1" s="4"/>
      <c r="I1" s="4"/>
      <c r="J1" s="4"/>
      <c r="K1" s="4"/>
      <c r="L1" s="4"/>
    </row>
    <row r="2" spans="2:16" s="1" customFormat="1" ht="15" customHeight="1">
      <c r="B2" s="15"/>
      <c r="C2" s="16"/>
      <c r="D2" s="2"/>
      <c r="E2" s="13"/>
      <c r="F2" s="4"/>
      <c r="G2" s="4"/>
      <c r="H2" s="4"/>
      <c r="I2" s="4"/>
      <c r="J2" s="4"/>
      <c r="K2" s="4"/>
      <c r="L2" s="4"/>
    </row>
    <row r="3" spans="2:16" s="1" customFormat="1" ht="15" customHeight="1">
      <c r="B3" s="15"/>
      <c r="C3" s="16"/>
      <c r="D3" s="2"/>
      <c r="E3" s="13"/>
      <c r="F3" s="4"/>
      <c r="G3" s="4"/>
      <c r="H3" s="4"/>
      <c r="I3" s="4"/>
      <c r="J3" s="4"/>
      <c r="K3" s="4"/>
      <c r="L3" s="4"/>
    </row>
    <row r="4" spans="2:16" s="1" customFormat="1" ht="15" customHeight="1">
      <c r="B4" s="15"/>
      <c r="C4" s="16"/>
      <c r="D4" s="2"/>
      <c r="E4" s="13"/>
      <c r="F4" s="4"/>
      <c r="G4" s="4"/>
      <c r="H4" s="4"/>
      <c r="I4" s="4"/>
      <c r="J4" s="4"/>
      <c r="K4" s="4"/>
      <c r="L4" s="4"/>
    </row>
    <row r="5" spans="2:16" s="1" customFormat="1" ht="15" customHeight="1">
      <c r="B5" s="15"/>
      <c r="C5" s="16"/>
      <c r="D5" s="2"/>
      <c r="E5" s="13"/>
      <c r="F5" s="4"/>
      <c r="G5" s="4"/>
      <c r="H5" s="4"/>
      <c r="I5" s="4"/>
      <c r="J5" s="4"/>
      <c r="K5" s="4"/>
      <c r="L5" s="4"/>
    </row>
    <row r="6" spans="2:16" s="1" customFormat="1" ht="15" customHeight="1">
      <c r="B6" s="15"/>
      <c r="C6" s="16"/>
      <c r="D6" s="2"/>
      <c r="E6" s="13"/>
      <c r="F6" s="4"/>
      <c r="G6" s="4"/>
      <c r="H6" s="4"/>
      <c r="I6" s="4"/>
      <c r="J6" s="4"/>
      <c r="K6" s="4"/>
      <c r="L6" s="4"/>
    </row>
    <row r="7" spans="2:16" s="1" customFormat="1" ht="15" customHeight="1">
      <c r="B7" s="15"/>
      <c r="C7" s="16"/>
      <c r="D7" s="2"/>
      <c r="E7" s="13"/>
      <c r="F7" s="4"/>
      <c r="G7" s="4"/>
      <c r="H7" s="4"/>
      <c r="I7" s="4"/>
      <c r="J7" s="4"/>
      <c r="K7" s="4"/>
      <c r="L7" s="4"/>
    </row>
    <row r="8" spans="2:16" s="1" customFormat="1" ht="15" customHeight="1">
      <c r="B8" s="15"/>
      <c r="C8" s="16"/>
      <c r="D8" s="2"/>
      <c r="E8" s="13"/>
      <c r="F8" s="4"/>
      <c r="G8" s="4"/>
      <c r="H8" s="4"/>
      <c r="I8" s="4"/>
      <c r="J8" s="4"/>
      <c r="K8" s="4"/>
      <c r="L8" s="4"/>
    </row>
    <row r="9" spans="2:16" s="1" customFormat="1" ht="15" customHeight="1">
      <c r="B9" s="15"/>
      <c r="C9" s="16"/>
      <c r="D9" s="2"/>
      <c r="E9" s="13"/>
      <c r="F9" s="4"/>
      <c r="G9" s="4"/>
      <c r="H9" s="4"/>
      <c r="I9" s="4"/>
      <c r="J9" s="4"/>
      <c r="K9" s="4"/>
      <c r="L9" s="4"/>
      <c r="O9" s="4"/>
      <c r="P9" s="4"/>
    </row>
    <row r="10" spans="2:16" s="1" customFormat="1" ht="15" customHeight="1">
      <c r="B10" s="15"/>
      <c r="C10" s="16"/>
      <c r="D10" s="2"/>
      <c r="E10" s="13"/>
      <c r="F10" s="4"/>
      <c r="G10" s="4"/>
      <c r="H10" s="4"/>
      <c r="I10" s="4"/>
      <c r="J10" s="4"/>
      <c r="K10" s="4"/>
      <c r="L10" s="4"/>
      <c r="O10" s="3"/>
      <c r="P10" s="3"/>
    </row>
    <row r="11" spans="2:16" s="1" customFormat="1" ht="15" customHeight="1">
      <c r="B11" s="15"/>
      <c r="C11" s="16"/>
      <c r="D11" s="2"/>
      <c r="E11" s="13"/>
      <c r="F11" s="4"/>
      <c r="G11" s="4"/>
      <c r="H11" s="4"/>
      <c r="I11" s="4"/>
      <c r="J11" s="4"/>
      <c r="K11" s="4"/>
      <c r="L11" s="4"/>
      <c r="O11" s="6"/>
    </row>
    <row r="12" spans="2:16" s="1" customFormat="1" ht="15" hidden="1" customHeight="1">
      <c r="B12" s="15"/>
      <c r="C12" s="16"/>
      <c r="D12" s="2"/>
      <c r="E12" s="13"/>
      <c r="F12" s="4"/>
      <c r="G12" s="4"/>
      <c r="H12" s="4"/>
      <c r="I12" s="4"/>
      <c r="J12" s="4"/>
      <c r="K12" s="4"/>
      <c r="L12" s="4"/>
      <c r="O12" s="6"/>
    </row>
    <row r="13" spans="2:16" s="1" customFormat="1" ht="15" hidden="1" customHeight="1">
      <c r="B13" s="15"/>
      <c r="C13" s="16"/>
      <c r="D13" s="2"/>
      <c r="E13" s="13"/>
      <c r="F13" s="4"/>
      <c r="G13" s="4"/>
      <c r="H13" s="4"/>
      <c r="I13" s="4"/>
      <c r="J13" s="4"/>
      <c r="K13" s="4"/>
      <c r="L13" s="4"/>
      <c r="O13" s="6"/>
    </row>
    <row r="14" spans="2:16" s="1" customFormat="1" ht="15" customHeight="1">
      <c r="B14" s="15"/>
      <c r="C14" s="16"/>
      <c r="D14" s="2"/>
      <c r="E14" s="13"/>
      <c r="F14" s="4"/>
      <c r="G14" s="4"/>
      <c r="H14" s="4"/>
      <c r="I14" s="4"/>
      <c r="J14" s="4"/>
      <c r="K14" s="4"/>
      <c r="L14" s="4"/>
    </row>
    <row r="15" spans="2:16" s="1" customFormat="1" ht="15" customHeight="1">
      <c r="B15" s="15"/>
      <c r="C15" s="16"/>
      <c r="D15" s="2"/>
      <c r="E15" s="13"/>
      <c r="F15" s="4"/>
      <c r="G15" s="4"/>
      <c r="H15" s="4"/>
      <c r="I15" s="4"/>
      <c r="J15" s="4"/>
      <c r="K15" s="4"/>
      <c r="L15" s="4"/>
    </row>
    <row r="16" spans="2:16" s="1" customFormat="1" ht="15" customHeight="1">
      <c r="B16" s="15"/>
      <c r="C16" s="16"/>
      <c r="D16" s="2"/>
      <c r="E16" s="13"/>
      <c r="F16" s="4"/>
      <c r="G16" s="4"/>
      <c r="H16" s="4"/>
      <c r="I16" s="4"/>
      <c r="J16" s="4"/>
      <c r="K16" s="4"/>
      <c r="L16" s="4"/>
    </row>
    <row r="17" spans="2:16" s="1" customFormat="1" ht="15" customHeight="1">
      <c r="B17" s="15"/>
      <c r="C17" s="16"/>
      <c r="D17" s="2"/>
      <c r="E17" s="13"/>
      <c r="F17" s="4"/>
      <c r="G17" s="4"/>
      <c r="H17" s="4"/>
      <c r="I17" s="4"/>
      <c r="J17" s="4"/>
      <c r="K17" s="4"/>
      <c r="L17" s="4"/>
    </row>
    <row r="18" spans="2:16" s="1" customFormat="1" ht="15" customHeight="1">
      <c r="B18" s="15"/>
      <c r="C18" s="16"/>
      <c r="D18" s="2"/>
      <c r="E18" s="13"/>
      <c r="F18" s="4"/>
      <c r="G18" s="4"/>
      <c r="H18" s="4"/>
      <c r="I18" s="4"/>
      <c r="J18" s="4"/>
      <c r="K18" s="4"/>
      <c r="L18" s="4"/>
    </row>
    <row r="19" spans="2:16" s="1" customFormat="1" ht="15" customHeight="1">
      <c r="B19" s="15"/>
      <c r="C19" s="16"/>
      <c r="D19" s="2"/>
      <c r="E19" s="13"/>
      <c r="F19" s="4"/>
      <c r="G19" s="4"/>
      <c r="H19" s="4"/>
      <c r="I19" s="4"/>
      <c r="J19" s="4"/>
      <c r="K19" s="4"/>
      <c r="L19" s="4"/>
    </row>
    <row r="20" spans="2:16" s="1" customFormat="1" ht="15" customHeight="1">
      <c r="B20" s="15"/>
      <c r="C20" s="16"/>
      <c r="D20" s="2"/>
      <c r="E20" s="13"/>
      <c r="F20" s="4"/>
      <c r="G20" s="4"/>
      <c r="H20" s="4"/>
      <c r="I20" s="4"/>
      <c r="J20" s="4"/>
      <c r="K20" s="4"/>
      <c r="L20" s="4"/>
    </row>
    <row r="21" spans="2:16" s="1" customFormat="1" ht="15" customHeight="1">
      <c r="B21" s="15"/>
      <c r="C21" s="16"/>
      <c r="D21" s="2"/>
      <c r="E21" s="13"/>
      <c r="F21" s="4"/>
      <c r="G21" s="4"/>
      <c r="H21" s="4"/>
      <c r="I21" s="4"/>
      <c r="J21" s="4"/>
      <c r="K21" s="4"/>
      <c r="L21" s="4"/>
    </row>
    <row r="22" spans="2:16" s="1" customFormat="1" ht="15" customHeight="1">
      <c r="B22" s="15"/>
      <c r="C22" s="16"/>
      <c r="D22" s="2"/>
      <c r="E22" s="13"/>
      <c r="F22" s="4"/>
      <c r="G22" s="4"/>
      <c r="H22" s="4"/>
      <c r="I22" s="4"/>
      <c r="J22" s="4"/>
      <c r="K22" s="4"/>
      <c r="L22" s="4"/>
    </row>
    <row r="23" spans="2:16" s="1" customFormat="1" ht="15" customHeight="1">
      <c r="B23" s="15"/>
      <c r="C23" s="16"/>
      <c r="D23" s="2"/>
      <c r="E23" s="13"/>
      <c r="F23" s="4"/>
      <c r="G23" s="4"/>
      <c r="H23" s="4"/>
      <c r="I23" s="4"/>
      <c r="J23" s="4"/>
      <c r="K23" s="4"/>
      <c r="L23" s="4"/>
    </row>
    <row r="24" spans="2:16" s="1" customFormat="1" ht="15" customHeight="1">
      <c r="B24" s="15"/>
      <c r="C24" s="16"/>
      <c r="D24" s="2"/>
      <c r="E24" s="13"/>
      <c r="F24" s="4"/>
      <c r="G24" s="4"/>
      <c r="H24" s="4"/>
      <c r="I24" s="4"/>
      <c r="J24" s="4"/>
      <c r="K24" s="4"/>
      <c r="L24" s="4"/>
    </row>
    <row r="25" spans="2:16" s="1" customFormat="1" ht="15" customHeight="1">
      <c r="B25" s="15"/>
      <c r="C25" s="16"/>
      <c r="D25" s="2"/>
      <c r="E25" s="13"/>
      <c r="F25" s="4"/>
      <c r="G25" s="4"/>
      <c r="H25" s="4"/>
      <c r="I25" s="4"/>
      <c r="J25" s="4"/>
      <c r="K25" s="4"/>
      <c r="L25" s="4"/>
    </row>
    <row r="26" spans="2:16" s="1" customFormat="1" ht="15" customHeight="1">
      <c r="B26" s="15"/>
      <c r="C26" s="16"/>
      <c r="D26" s="2"/>
      <c r="E26" s="13"/>
      <c r="F26" s="4"/>
      <c r="G26" s="4"/>
      <c r="H26" s="4"/>
      <c r="I26" s="4"/>
      <c r="J26" s="4"/>
      <c r="K26" s="4"/>
      <c r="L26" s="4"/>
    </row>
    <row r="27" spans="2:16" s="1" customFormat="1" ht="15" customHeight="1">
      <c r="B27" s="20"/>
      <c r="C27" s="20"/>
      <c r="D27" s="45"/>
      <c r="E27" s="34"/>
      <c r="F27" s="10"/>
      <c r="G27" s="10"/>
      <c r="H27" s="10"/>
      <c r="I27" s="10"/>
      <c r="J27" s="10"/>
      <c r="K27" s="10"/>
      <c r="L27" s="10"/>
    </row>
    <row r="28" spans="2:16" s="4" customFormat="1" ht="129.94999999999999" customHeight="1">
      <c r="B28" s="20"/>
      <c r="C28" s="20"/>
      <c r="D28" s="45"/>
      <c r="E28" s="21"/>
      <c r="F28" s="22" t="s">
        <v>67</v>
      </c>
      <c r="G28" s="23" t="s">
        <v>68</v>
      </c>
      <c r="H28" s="23" t="s">
        <v>69</v>
      </c>
      <c r="I28" s="23" t="s">
        <v>70</v>
      </c>
      <c r="J28" s="23" t="s">
        <v>71</v>
      </c>
      <c r="K28" s="23" t="s">
        <v>72</v>
      </c>
      <c r="L28" s="24" t="s">
        <v>6</v>
      </c>
      <c r="M28" s="17"/>
      <c r="N28" s="17"/>
      <c r="O28" s="1"/>
      <c r="P28" s="1"/>
    </row>
    <row r="29" spans="2:16" s="3" customFormat="1" ht="20.100000000000001" customHeight="1">
      <c r="B29" s="20"/>
      <c r="C29" s="20"/>
      <c r="D29" s="45"/>
      <c r="E29" s="11" t="s">
        <v>0</v>
      </c>
      <c r="F29" s="25"/>
      <c r="G29" s="26"/>
      <c r="H29" s="26"/>
      <c r="I29" s="26"/>
      <c r="J29" s="26"/>
      <c r="K29" s="26"/>
      <c r="L29" s="27"/>
      <c r="O29" s="1"/>
      <c r="P29" s="1"/>
    </row>
    <row r="30" spans="2:16" s="1" customFormat="1" ht="22.5" customHeight="1">
      <c r="B30" s="279" t="s">
        <v>2</v>
      </c>
      <c r="C30" s="280"/>
      <c r="D30" s="280"/>
      <c r="E30" s="38">
        <v>548</v>
      </c>
      <c r="F30" s="35">
        <v>61.861313868613145</v>
      </c>
      <c r="G30" s="32">
        <v>25.912408759124091</v>
      </c>
      <c r="H30" s="32">
        <v>21.532846715328464</v>
      </c>
      <c r="I30" s="32">
        <v>16.605839416058394</v>
      </c>
      <c r="J30" s="32">
        <v>32.664233576642339</v>
      </c>
      <c r="K30" s="32">
        <v>26.459854014598537</v>
      </c>
      <c r="L30" s="33">
        <v>3.6496350364963499</v>
      </c>
      <c r="M30" s="16"/>
      <c r="N30" s="16"/>
    </row>
    <row r="31" spans="2:16" s="1" customFormat="1" ht="22.5" customHeight="1">
      <c r="B31" s="281" t="s">
        <v>3</v>
      </c>
      <c r="C31" s="42" t="s">
        <v>283</v>
      </c>
      <c r="D31" s="43"/>
      <c r="E31" s="39">
        <v>428</v>
      </c>
      <c r="F31" s="54">
        <v>69.859813084112147</v>
      </c>
      <c r="G31" s="60">
        <v>20.093457943925234</v>
      </c>
      <c r="H31" s="28">
        <v>21.028037383177569</v>
      </c>
      <c r="I31" s="28">
        <v>12.616822429906541</v>
      </c>
      <c r="J31" s="28">
        <v>29.439252336448597</v>
      </c>
      <c r="K31" s="28">
        <v>24.065420560747665</v>
      </c>
      <c r="L31" s="29">
        <v>3.9719626168224296</v>
      </c>
      <c r="M31" s="16"/>
      <c r="N31" s="16"/>
    </row>
    <row r="32" spans="2:16" s="1" customFormat="1" ht="22.5" customHeight="1">
      <c r="B32" s="282"/>
      <c r="C32" s="41" t="s">
        <v>285</v>
      </c>
      <c r="D32" s="44"/>
      <c r="E32" s="40">
        <v>120</v>
      </c>
      <c r="F32" s="52">
        <v>33.333333333333329</v>
      </c>
      <c r="G32" s="50">
        <v>46.666666666666664</v>
      </c>
      <c r="H32" s="30">
        <v>23.333333333333332</v>
      </c>
      <c r="I32" s="50">
        <v>30.833333333333336</v>
      </c>
      <c r="J32" s="50">
        <v>44.166666666666664</v>
      </c>
      <c r="K32" s="46">
        <v>35</v>
      </c>
      <c r="L32" s="31">
        <v>2.5</v>
      </c>
      <c r="M32" s="16"/>
      <c r="N32" s="16"/>
    </row>
  </sheetData>
  <mergeCells count="2">
    <mergeCell ref="B30:D30"/>
    <mergeCell ref="B31:B32"/>
  </mergeCells>
  <phoneticPr fontId="7"/>
  <conditionalFormatting sqref="C31:C32 F28:L28">
    <cfRule type="cellIs" dxfId="100" priority="3" stopIfTrue="1" operator="equal">
      <formula>"."</formula>
    </cfRule>
  </conditionalFormatting>
  <conditionalFormatting sqref="M28">
    <cfRule type="cellIs" dxfId="99" priority="2" stopIfTrue="1" operator="equal">
      <formula>"."</formula>
    </cfRule>
  </conditionalFormatting>
  <conditionalFormatting sqref="N28">
    <cfRule type="cellIs" dxfId="98"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1"/>
  <sheetViews>
    <sheetView showGridLines="0" topLeftCell="A27" zoomScale="80" workbookViewId="0">
      <selection activeCell="M32" sqref="M32"/>
    </sheetView>
  </sheetViews>
  <sheetFormatPr defaultColWidth="5.25" defaultRowHeight="13.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c r="B27" s="20"/>
      <c r="C27" s="20"/>
      <c r="D27" s="45"/>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c r="B28" s="20"/>
      <c r="C28" s="20"/>
      <c r="D28" s="45"/>
      <c r="E28" s="21"/>
      <c r="F28" s="22" t="s">
        <v>73</v>
      </c>
      <c r="G28" s="23" t="s">
        <v>74</v>
      </c>
      <c r="H28" s="24" t="s">
        <v>75</v>
      </c>
      <c r="I28" s="17"/>
      <c r="J28" s="17"/>
      <c r="K28" s="1"/>
      <c r="L28" s="9"/>
      <c r="M28" s="9"/>
      <c r="N28" s="9"/>
      <c r="Y28" s="17"/>
      <c r="Z28" s="17"/>
      <c r="AA28" s="17"/>
      <c r="AB28" s="17"/>
      <c r="AC28" s="17"/>
      <c r="AD28" s="17"/>
    </row>
    <row r="29" spans="2:122" s="3" customFormat="1" ht="20.100000000000001" customHeight="1">
      <c r="B29" s="20"/>
      <c r="C29" s="20"/>
      <c r="D29" s="45"/>
      <c r="E29" s="11" t="s">
        <v>0</v>
      </c>
      <c r="F29" s="25"/>
      <c r="G29" s="26"/>
      <c r="H29" s="27"/>
      <c r="I29" s="18"/>
      <c r="J29" s="18"/>
      <c r="K29" s="1"/>
      <c r="O29" s="64" t="s">
        <v>0</v>
      </c>
      <c r="W29" s="12"/>
      <c r="X29" s="4"/>
      <c r="Y29" s="14" t="s">
        <v>1</v>
      </c>
      <c r="Z29" s="18"/>
      <c r="AA29" s="18"/>
      <c r="AB29" s="18"/>
      <c r="AC29" s="18"/>
      <c r="AD29" s="18"/>
    </row>
    <row r="30" spans="2:122" s="1" customFormat="1" ht="22.5" customHeight="1">
      <c r="B30" s="279" t="s">
        <v>2</v>
      </c>
      <c r="C30" s="280"/>
      <c r="D30" s="280"/>
      <c r="E30" s="38">
        <v>548</v>
      </c>
      <c r="F30" s="35">
        <v>52.372262773722632</v>
      </c>
      <c r="G30" s="32">
        <v>43.613138686131386</v>
      </c>
      <c r="H30" s="33">
        <v>4.0145985401459852</v>
      </c>
      <c r="I30" s="19"/>
      <c r="J30" s="19"/>
      <c r="L30" s="279" t="s">
        <v>2</v>
      </c>
      <c r="M30" s="280"/>
      <c r="N30" s="280"/>
      <c r="O30" s="38">
        <f t="shared" ref="O30:O32" si="0">IF(LEN(E30)=0,"",E30)</f>
        <v>548</v>
      </c>
      <c r="P30" s="71"/>
      <c r="Q30" s="72"/>
      <c r="R30" s="72"/>
      <c r="S30" s="72"/>
      <c r="T30" s="72"/>
      <c r="U30" s="72"/>
      <c r="V30" s="72"/>
      <c r="W30" s="72"/>
      <c r="X30" s="73"/>
      <c r="Y30" s="74"/>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c r="B31" s="281" t="s">
        <v>3</v>
      </c>
      <c r="C31" s="42" t="s">
        <v>4</v>
      </c>
      <c r="D31" s="43"/>
      <c r="E31" s="39">
        <v>428</v>
      </c>
      <c r="F31" s="36">
        <v>53.271028037383175</v>
      </c>
      <c r="G31" s="28">
        <v>43.925233644859816</v>
      </c>
      <c r="H31" s="29">
        <v>2.8037383177570092</v>
      </c>
      <c r="I31" s="19"/>
      <c r="J31" s="19"/>
      <c r="K31" s="4"/>
      <c r="L31" s="281" t="s">
        <v>3</v>
      </c>
      <c r="M31" s="42" t="s">
        <v>283</v>
      </c>
      <c r="N31" s="43"/>
      <c r="O31" s="39">
        <f t="shared" si="0"/>
        <v>428</v>
      </c>
      <c r="P31" s="65"/>
      <c r="Q31" s="7"/>
      <c r="R31" s="7"/>
      <c r="S31" s="7"/>
      <c r="T31" s="7"/>
      <c r="U31" s="7"/>
      <c r="V31" s="7"/>
      <c r="W31" s="7"/>
      <c r="X31" s="4"/>
      <c r="Y31" s="66"/>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c r="B32" s="282"/>
      <c r="C32" s="41" t="s">
        <v>5</v>
      </c>
      <c r="D32" s="44"/>
      <c r="E32" s="40">
        <v>120</v>
      </c>
      <c r="F32" s="37">
        <v>49.166666666666664</v>
      </c>
      <c r="G32" s="30">
        <v>42.5</v>
      </c>
      <c r="H32" s="31">
        <v>8.3333333333333321</v>
      </c>
      <c r="I32" s="19"/>
      <c r="J32" s="19"/>
      <c r="K32" s="4"/>
      <c r="L32" s="282"/>
      <c r="M32" s="41" t="s">
        <v>285</v>
      </c>
      <c r="N32" s="44"/>
      <c r="O32" s="40">
        <f t="shared" si="0"/>
        <v>120</v>
      </c>
      <c r="P32" s="67"/>
      <c r="Q32" s="68"/>
      <c r="R32" s="68"/>
      <c r="S32" s="68"/>
      <c r="T32" s="68"/>
      <c r="U32" s="68"/>
      <c r="V32" s="68"/>
      <c r="W32" s="68"/>
      <c r="X32" s="69"/>
      <c r="Y32" s="70"/>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6:6" ht="22.5" customHeight="1">
      <c r="F33" s="76">
        <f>SUM(F31-F32)</f>
        <v>4.1043613707165107</v>
      </c>
    </row>
    <row r="34" spans="6:6" ht="22.5" customHeight="1"/>
    <row r="35" spans="6:6" ht="22.5" customHeight="1"/>
    <row r="36" spans="6:6" ht="22.5" customHeight="1"/>
    <row r="37" spans="6:6" ht="22.5" customHeight="1"/>
    <row r="38" spans="6:6" ht="22.5" customHeight="1"/>
    <row r="39" spans="6:6" ht="22.5" customHeight="1"/>
    <row r="40" spans="6:6" ht="22.5" customHeight="1"/>
    <row r="41" spans="6:6" ht="22.5" customHeight="1"/>
    <row r="42" spans="6:6" ht="22.5" customHeight="1"/>
    <row r="43" spans="6:6" ht="22.5" customHeight="1"/>
    <row r="44" spans="6:6" ht="22.5" customHeight="1"/>
    <row r="45" spans="6:6" ht="22.5" customHeight="1"/>
    <row r="46" spans="6:6" ht="22.5" customHeight="1"/>
    <row r="47" spans="6:6" ht="22.5" customHeight="1"/>
    <row r="48" spans="6:6" ht="22.5" customHeight="1"/>
    <row r="49" ht="22.5" customHeight="1"/>
    <row r="50" ht="22.5" customHeight="1"/>
    <row r="51" ht="22.5" customHeight="1"/>
  </sheetData>
  <mergeCells count="4">
    <mergeCell ref="B30:D30"/>
    <mergeCell ref="B31:B32"/>
    <mergeCell ref="L30:N30"/>
    <mergeCell ref="L31:L32"/>
  </mergeCells>
  <phoneticPr fontId="7"/>
  <conditionalFormatting sqref="Y28:AD28 C31:C32 F28:J28">
    <cfRule type="cellIs" dxfId="97" priority="2" stopIfTrue="1" operator="equal">
      <formula>"."</formula>
    </cfRule>
  </conditionalFormatting>
  <conditionalFormatting sqref="M31:M32">
    <cfRule type="cellIs" dxfId="96"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T51"/>
  <sheetViews>
    <sheetView topLeftCell="A29" zoomScale="106" zoomScaleNormal="106" workbookViewId="0">
      <selection activeCell="O32" sqref="O32"/>
    </sheetView>
  </sheetViews>
  <sheetFormatPr defaultColWidth="5.25" defaultRowHeight="13.5"/>
  <cols>
    <col min="1" max="2" width="7" customWidth="1"/>
    <col min="3" max="3" width="25.625" customWidth="1"/>
    <col min="4" max="4" width="4.625" customWidth="1"/>
    <col min="5" max="5" width="5.375" customWidth="1"/>
    <col min="6" max="12" width="6.75" customWidth="1"/>
    <col min="13" max="13" width="3.375" customWidth="1"/>
    <col min="14" max="14" width="7" customWidth="1"/>
    <col min="15" max="15" width="25.625" customWidth="1"/>
    <col min="16" max="16" width="4.625" customWidth="1"/>
    <col min="17" max="17" width="5.375" customWidth="1"/>
    <col min="18" max="26" width="5.25" customWidth="1"/>
    <col min="27" max="33" width="5.375" customWidth="1"/>
    <col min="34" max="124" width="5.25" customWidth="1"/>
  </cols>
  <sheetData>
    <row r="1" spans="2:124" s="1" customFormat="1" ht="21.75" customHeight="1">
      <c r="B1" s="15"/>
      <c r="C1" s="16"/>
      <c r="D1" s="2"/>
      <c r="E1" s="13"/>
      <c r="F1" s="4"/>
      <c r="G1" s="4"/>
      <c r="H1" s="4"/>
      <c r="I1" s="4"/>
      <c r="J1" s="4"/>
      <c r="K1" s="4"/>
      <c r="L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row>
    <row r="2" spans="2:124" s="1" customFormat="1" ht="15" customHeight="1">
      <c r="B2" s="15"/>
      <c r="C2" s="16"/>
      <c r="D2" s="2"/>
      <c r="E2" s="13"/>
      <c r="F2" s="4"/>
      <c r="G2" s="4"/>
      <c r="H2" s="4"/>
      <c r="I2" s="4"/>
      <c r="J2" s="4"/>
      <c r="K2" s="4"/>
      <c r="L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row>
    <row r="3" spans="2:124" s="1" customFormat="1" ht="15" customHeight="1">
      <c r="B3" s="15"/>
      <c r="C3" s="16"/>
      <c r="D3" s="2"/>
      <c r="E3" s="13"/>
      <c r="F3" s="4"/>
      <c r="G3" s="4"/>
      <c r="H3" s="4"/>
      <c r="I3" s="4"/>
      <c r="J3" s="4"/>
      <c r="K3" s="4"/>
      <c r="L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row>
    <row r="4" spans="2:124" s="1" customFormat="1" ht="15" customHeight="1">
      <c r="B4" s="15"/>
      <c r="C4" s="16"/>
      <c r="D4" s="2"/>
      <c r="E4" s="13"/>
      <c r="F4" s="4"/>
      <c r="G4" s="4"/>
      <c r="H4" s="4"/>
      <c r="I4" s="4"/>
      <c r="J4" s="4"/>
      <c r="K4" s="4"/>
      <c r="L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row>
    <row r="5" spans="2:124" s="1" customFormat="1" ht="15" customHeight="1">
      <c r="B5" s="15"/>
      <c r="C5" s="16"/>
      <c r="D5" s="2"/>
      <c r="E5" s="13"/>
      <c r="F5" s="4"/>
      <c r="G5" s="4"/>
      <c r="H5" s="4"/>
      <c r="I5" s="4"/>
      <c r="J5" s="4"/>
      <c r="K5" s="4"/>
      <c r="L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row>
    <row r="6" spans="2:124" s="1" customFormat="1" ht="15" customHeight="1">
      <c r="B6" s="15"/>
      <c r="C6" s="16"/>
      <c r="D6" s="2"/>
      <c r="E6" s="13"/>
      <c r="F6" s="4"/>
      <c r="G6" s="4"/>
      <c r="H6" s="4"/>
      <c r="I6" s="4"/>
      <c r="J6" s="4"/>
      <c r="K6" s="4"/>
      <c r="L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row>
    <row r="7" spans="2:124" s="1" customFormat="1" ht="15" customHeight="1">
      <c r="B7" s="15"/>
      <c r="C7" s="16"/>
      <c r="D7" s="2"/>
      <c r="E7" s="13"/>
      <c r="F7" s="4"/>
      <c r="G7" s="4"/>
      <c r="H7" s="4"/>
      <c r="I7" s="4"/>
      <c r="J7" s="4"/>
      <c r="K7" s="4"/>
      <c r="L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row>
    <row r="8" spans="2:124" s="1" customFormat="1" ht="15" hidden="1" customHeight="1">
      <c r="B8" s="15"/>
      <c r="C8" s="16"/>
      <c r="D8" s="2"/>
      <c r="E8" s="13"/>
      <c r="F8" s="4"/>
      <c r="G8" s="4"/>
      <c r="H8" s="4"/>
      <c r="I8" s="4"/>
      <c r="J8" s="4"/>
      <c r="K8" s="4"/>
      <c r="L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row>
    <row r="9" spans="2:124" s="1" customFormat="1" ht="15" hidden="1" customHeight="1">
      <c r="B9" s="15"/>
      <c r="C9" s="16"/>
      <c r="D9" s="2"/>
      <c r="E9" s="13"/>
      <c r="F9" s="4"/>
      <c r="G9" s="4"/>
      <c r="H9" s="4"/>
      <c r="I9" s="4"/>
      <c r="J9" s="4"/>
      <c r="K9" s="4"/>
      <c r="L9" s="4"/>
      <c r="M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row>
    <row r="10" spans="2:124" s="1" customFormat="1" ht="15" hidden="1" customHeight="1">
      <c r="B10" s="15"/>
      <c r="C10" s="16"/>
      <c r="D10" s="5"/>
      <c r="E10" s="12"/>
      <c r="F10" s="4"/>
      <c r="G10" s="4"/>
      <c r="H10" s="4"/>
      <c r="I10" s="4"/>
      <c r="J10" s="4"/>
      <c r="K10" s="4"/>
      <c r="L10" s="4"/>
      <c r="M10" s="3"/>
      <c r="Q10" s="4"/>
      <c r="R10" s="4"/>
      <c r="S10" s="4"/>
      <c r="T10" s="4"/>
      <c r="U10" s="4"/>
      <c r="V10" s="4"/>
      <c r="W10" s="4"/>
      <c r="X10" s="4"/>
      <c r="Y10" s="4"/>
      <c r="Z10" s="3"/>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row>
    <row r="11" spans="2:124" s="1" customFormat="1" ht="15" hidden="1" customHeight="1">
      <c r="B11" s="15"/>
      <c r="C11" s="16"/>
      <c r="D11" s="5"/>
      <c r="E11" s="12"/>
      <c r="F11" s="4"/>
      <c r="G11" s="4"/>
      <c r="H11" s="4"/>
      <c r="I11" s="4"/>
      <c r="J11" s="4"/>
      <c r="K11" s="4"/>
      <c r="L11" s="4"/>
      <c r="M11" s="6"/>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row>
    <row r="12" spans="2:124" s="1" customFormat="1" ht="15" hidden="1" customHeight="1">
      <c r="B12" s="15"/>
      <c r="C12" s="16"/>
      <c r="D12" s="5"/>
      <c r="E12" s="12"/>
      <c r="F12" s="4"/>
      <c r="G12" s="4"/>
      <c r="H12" s="4"/>
      <c r="I12" s="4"/>
      <c r="J12" s="4"/>
      <c r="K12" s="4"/>
      <c r="L12" s="4"/>
      <c r="M12" s="6"/>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row>
    <row r="13" spans="2:124" s="1" customFormat="1" ht="15" hidden="1" customHeight="1">
      <c r="B13" s="15"/>
      <c r="C13" s="16"/>
      <c r="D13" s="5"/>
      <c r="E13" s="12"/>
      <c r="F13" s="4"/>
      <c r="G13" s="4"/>
      <c r="H13" s="4"/>
      <c r="I13" s="4"/>
      <c r="J13" s="4"/>
      <c r="K13" s="4"/>
      <c r="L13" s="4"/>
      <c r="M13" s="6"/>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row>
    <row r="14" spans="2:124" s="1" customFormat="1" ht="15" customHeight="1">
      <c r="B14" s="15"/>
      <c r="C14" s="16"/>
      <c r="D14" s="5"/>
      <c r="E14" s="12"/>
      <c r="F14" s="4"/>
      <c r="G14" s="4"/>
      <c r="H14" s="4"/>
      <c r="I14" s="4"/>
      <c r="J14" s="4"/>
      <c r="K14" s="4"/>
      <c r="L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row>
    <row r="15" spans="2:124" s="1" customFormat="1" ht="15" customHeight="1">
      <c r="B15" s="15"/>
      <c r="C15" s="16"/>
      <c r="D15" s="5"/>
      <c r="E15" s="12"/>
      <c r="F15" s="4"/>
      <c r="G15" s="4"/>
      <c r="H15" s="4"/>
      <c r="I15" s="4"/>
      <c r="J15" s="4"/>
      <c r="K15" s="4"/>
      <c r="L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row>
    <row r="16" spans="2:124" s="1" customFormat="1" ht="15" customHeight="1">
      <c r="B16" s="15"/>
      <c r="C16" s="16"/>
      <c r="D16" s="5"/>
      <c r="E16" s="12"/>
      <c r="F16" s="4"/>
      <c r="G16" s="4"/>
      <c r="H16" s="4"/>
      <c r="I16" s="4"/>
      <c r="J16" s="4"/>
      <c r="K16" s="4"/>
      <c r="L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row>
    <row r="17" spans="2:124" s="1" customFormat="1" ht="15" customHeight="1">
      <c r="B17" s="15"/>
      <c r="C17" s="16"/>
      <c r="D17" s="5"/>
      <c r="E17" s="12"/>
      <c r="F17" s="4"/>
      <c r="G17" s="4"/>
      <c r="H17" s="4"/>
      <c r="I17" s="4"/>
      <c r="J17" s="4"/>
      <c r="K17" s="4"/>
      <c r="L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row>
    <row r="18" spans="2:124" s="1" customFormat="1" ht="15" customHeight="1">
      <c r="B18" s="15"/>
      <c r="C18" s="16"/>
      <c r="D18" s="5"/>
      <c r="E18" s="12"/>
      <c r="F18" s="4"/>
      <c r="G18" s="4"/>
      <c r="H18" s="4"/>
      <c r="I18" s="4"/>
      <c r="J18" s="4"/>
      <c r="K18" s="4"/>
      <c r="L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row>
    <row r="19" spans="2:124" s="1" customFormat="1" ht="15" customHeight="1">
      <c r="B19" s="15"/>
      <c r="C19" s="16"/>
      <c r="D19" s="5"/>
      <c r="E19" s="12"/>
      <c r="F19" s="4"/>
      <c r="G19" s="4"/>
      <c r="H19" s="4"/>
      <c r="I19" s="4"/>
      <c r="J19" s="4"/>
      <c r="K19" s="4"/>
      <c r="L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row>
    <row r="20" spans="2:124" s="1" customFormat="1" ht="15" customHeight="1">
      <c r="B20" s="15"/>
      <c r="C20" s="16"/>
      <c r="D20" s="5"/>
      <c r="E20" s="12"/>
      <c r="F20" s="4"/>
      <c r="G20" s="4"/>
      <c r="H20" s="4"/>
      <c r="I20" s="4"/>
      <c r="J20" s="4"/>
      <c r="K20" s="4"/>
      <c r="L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row>
    <row r="21" spans="2:124" s="1" customFormat="1" ht="15" customHeight="1">
      <c r="B21" s="15"/>
      <c r="C21" s="16"/>
      <c r="D21" s="5"/>
      <c r="E21" s="12"/>
      <c r="F21" s="4"/>
      <c r="G21" s="4"/>
      <c r="H21" s="4"/>
      <c r="I21" s="4"/>
      <c r="J21" s="4"/>
      <c r="K21" s="4"/>
      <c r="L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row>
    <row r="22" spans="2:124" s="1" customFormat="1" ht="15" customHeight="1">
      <c r="B22" s="15"/>
      <c r="C22" s="16"/>
      <c r="D22" s="5"/>
      <c r="E22" s="12"/>
      <c r="F22" s="4"/>
      <c r="G22" s="4"/>
      <c r="H22" s="4"/>
      <c r="I22" s="4"/>
      <c r="J22" s="4"/>
      <c r="K22" s="4"/>
      <c r="L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row>
    <row r="23" spans="2:124" s="1" customFormat="1" ht="15" customHeight="1">
      <c r="B23" s="15"/>
      <c r="C23" s="16"/>
      <c r="D23" s="5"/>
      <c r="E23" s="12"/>
      <c r="F23" s="4"/>
      <c r="G23" s="4"/>
      <c r="H23" s="4"/>
      <c r="I23" s="4"/>
      <c r="J23" s="4"/>
      <c r="K23" s="4"/>
      <c r="L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row>
    <row r="24" spans="2:124" s="1" customFormat="1" ht="15" customHeight="1">
      <c r="B24" s="15"/>
      <c r="C24" s="16"/>
      <c r="D24" s="5"/>
      <c r="E24" s="12"/>
      <c r="F24" s="4"/>
      <c r="G24" s="4"/>
      <c r="H24" s="4"/>
      <c r="I24" s="4"/>
      <c r="J24" s="4"/>
      <c r="K24" s="4"/>
      <c r="L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row>
    <row r="25" spans="2:124" s="1" customFormat="1" ht="15" customHeight="1">
      <c r="B25" s="15"/>
      <c r="C25" s="16"/>
      <c r="D25" s="5"/>
      <c r="E25" s="12"/>
      <c r="F25" s="4"/>
      <c r="G25" s="4"/>
      <c r="H25" s="4"/>
      <c r="I25" s="4"/>
      <c r="J25" s="4"/>
      <c r="K25" s="4"/>
      <c r="L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row>
    <row r="26" spans="2:124" s="1" customFormat="1" ht="15" customHeight="1">
      <c r="B26" s="15"/>
      <c r="C26" s="16"/>
      <c r="D26" s="5"/>
      <c r="E26" s="12"/>
      <c r="F26" s="4"/>
      <c r="G26" s="4"/>
      <c r="H26" s="4"/>
      <c r="I26" s="4"/>
      <c r="J26" s="4"/>
      <c r="K26" s="4"/>
      <c r="L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row>
    <row r="27" spans="2:124" s="1" customFormat="1" ht="15" customHeight="1">
      <c r="B27" s="20"/>
      <c r="C27" s="20"/>
      <c r="D27" s="45"/>
      <c r="E27" s="34"/>
      <c r="F27" s="10"/>
      <c r="G27" s="10"/>
      <c r="H27" s="10"/>
      <c r="I27" s="10"/>
      <c r="J27" s="10"/>
      <c r="K27" s="4"/>
      <c r="L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row>
    <row r="28" spans="2:124" s="4" customFormat="1" ht="129.94999999999999" customHeight="1">
      <c r="B28" s="20"/>
      <c r="C28" s="20"/>
      <c r="D28" s="45"/>
      <c r="E28" s="21"/>
      <c r="F28" s="22" t="s">
        <v>13</v>
      </c>
      <c r="G28" s="23" t="s">
        <v>76</v>
      </c>
      <c r="H28" s="23" t="s">
        <v>77</v>
      </c>
      <c r="I28" s="23" t="s">
        <v>11</v>
      </c>
      <c r="J28" s="24" t="s">
        <v>78</v>
      </c>
      <c r="K28" s="17"/>
      <c r="L28" s="17"/>
      <c r="M28" s="1"/>
      <c r="N28" s="9"/>
      <c r="O28" s="9"/>
      <c r="P28" s="9"/>
      <c r="AA28" s="17"/>
      <c r="AB28" s="17"/>
      <c r="AC28" s="17"/>
      <c r="AD28" s="17"/>
      <c r="AE28" s="17"/>
      <c r="AF28" s="17"/>
    </row>
    <row r="29" spans="2:124" s="3" customFormat="1" ht="20.100000000000001" customHeight="1">
      <c r="B29" s="20"/>
      <c r="C29" s="20"/>
      <c r="D29" s="45"/>
      <c r="E29" s="11" t="s">
        <v>0</v>
      </c>
      <c r="F29" s="25"/>
      <c r="G29" s="26"/>
      <c r="H29" s="26"/>
      <c r="I29" s="26"/>
      <c r="J29" s="27"/>
      <c r="K29" s="18"/>
      <c r="L29" s="18"/>
      <c r="M29" s="1"/>
      <c r="Q29" s="64" t="s">
        <v>0</v>
      </c>
      <c r="Y29" s="12"/>
      <c r="Z29" s="4"/>
      <c r="AA29" s="14" t="s">
        <v>1</v>
      </c>
      <c r="AB29" s="18"/>
      <c r="AC29" s="18"/>
      <c r="AD29" s="18"/>
      <c r="AE29" s="18"/>
      <c r="AF29" s="18"/>
    </row>
    <row r="30" spans="2:124" s="1" customFormat="1" ht="22.5" customHeight="1">
      <c r="B30" s="279" t="s">
        <v>2</v>
      </c>
      <c r="C30" s="280"/>
      <c r="D30" s="280"/>
      <c r="E30" s="38">
        <v>548</v>
      </c>
      <c r="F30" s="35">
        <v>29.37956204379562</v>
      </c>
      <c r="G30" s="32">
        <v>48.540145985401459</v>
      </c>
      <c r="H30" s="32">
        <v>14.233576642335766</v>
      </c>
      <c r="I30" s="32">
        <v>5.4744525547445262</v>
      </c>
      <c r="J30" s="33">
        <v>2.3722627737226274</v>
      </c>
      <c r="K30" s="19"/>
      <c r="L30" s="19"/>
      <c r="N30" s="279" t="s">
        <v>2</v>
      </c>
      <c r="O30" s="280"/>
      <c r="P30" s="280"/>
      <c r="Q30" s="38">
        <f t="shared" ref="Q30:Q32" si="0">IF(LEN(E30)=0,"",E30)</f>
        <v>548</v>
      </c>
      <c r="R30" s="71"/>
      <c r="S30" s="72"/>
      <c r="T30" s="72"/>
      <c r="U30" s="72"/>
      <c r="V30" s="72"/>
      <c r="W30" s="72"/>
      <c r="X30" s="72"/>
      <c r="Y30" s="72"/>
      <c r="Z30" s="73"/>
      <c r="AA30" s="74"/>
      <c r="AB30" s="8"/>
      <c r="AC30" s="8"/>
      <c r="AD30" s="8"/>
      <c r="AE30" s="8"/>
      <c r="AF30" s="8"/>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row>
    <row r="31" spans="2:124" s="1" customFormat="1" ht="22.5" customHeight="1">
      <c r="B31" s="281" t="s">
        <v>3</v>
      </c>
      <c r="C31" s="42" t="s">
        <v>4</v>
      </c>
      <c r="D31" s="43"/>
      <c r="E31" s="39">
        <v>428</v>
      </c>
      <c r="F31" s="36">
        <v>27.33644859813084</v>
      </c>
      <c r="G31" s="28">
        <v>48.831775700934585</v>
      </c>
      <c r="H31" s="28">
        <v>15.887850467289718</v>
      </c>
      <c r="I31" s="28">
        <v>5.3738317757009346</v>
      </c>
      <c r="J31" s="29">
        <v>2.570093457943925</v>
      </c>
      <c r="K31" s="8">
        <f>SUM(F31:G31)</f>
        <v>76.168224299065429</v>
      </c>
      <c r="L31" s="19"/>
      <c r="M31" s="4"/>
      <c r="N31" s="281" t="s">
        <v>3</v>
      </c>
      <c r="O31" s="42" t="s">
        <v>283</v>
      </c>
      <c r="P31" s="43"/>
      <c r="Q31" s="39">
        <f t="shared" si="0"/>
        <v>428</v>
      </c>
      <c r="R31" s="65"/>
      <c r="S31" s="7"/>
      <c r="T31" s="7"/>
      <c r="U31" s="7"/>
      <c r="V31" s="7"/>
      <c r="W31" s="7"/>
      <c r="X31" s="7"/>
      <c r="Y31" s="7"/>
      <c r="Z31" s="4"/>
      <c r="AA31" s="66"/>
      <c r="AB31" s="8"/>
      <c r="AC31" s="8"/>
      <c r="AD31" s="8"/>
      <c r="AE31" s="8"/>
      <c r="AF31" s="8"/>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row>
    <row r="32" spans="2:124" s="1" customFormat="1" ht="22.5" customHeight="1">
      <c r="B32" s="282"/>
      <c r="C32" s="41" t="s">
        <v>5</v>
      </c>
      <c r="D32" s="44"/>
      <c r="E32" s="40">
        <v>120</v>
      </c>
      <c r="F32" s="47">
        <v>36.666666666666664</v>
      </c>
      <c r="G32" s="30">
        <v>47.5</v>
      </c>
      <c r="H32" s="49">
        <v>8.3333333333333321</v>
      </c>
      <c r="I32" s="30">
        <v>5.833333333333333</v>
      </c>
      <c r="J32" s="31">
        <v>1.6666666666666667</v>
      </c>
      <c r="K32" s="8">
        <f>SUM(F32:G32)</f>
        <v>84.166666666666657</v>
      </c>
      <c r="L32" s="19"/>
      <c r="M32" s="4"/>
      <c r="N32" s="282"/>
      <c r="O32" s="41" t="s">
        <v>285</v>
      </c>
      <c r="P32" s="44"/>
      <c r="Q32" s="40">
        <f t="shared" si="0"/>
        <v>120</v>
      </c>
      <c r="R32" s="67"/>
      <c r="S32" s="68"/>
      <c r="T32" s="68"/>
      <c r="U32" s="68"/>
      <c r="V32" s="68"/>
      <c r="W32" s="68"/>
      <c r="X32" s="68"/>
      <c r="Y32" s="68"/>
      <c r="Z32" s="69"/>
      <c r="AA32" s="70"/>
      <c r="AB32" s="8"/>
      <c r="AC32" s="8"/>
      <c r="AD32" s="8"/>
      <c r="AE32" s="8"/>
      <c r="AF32" s="8"/>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row>
    <row r="33" spans="3:9" ht="22.5" customHeight="1"/>
    <row r="34" spans="3:9" ht="22.5" customHeight="1">
      <c r="D34" s="75" t="str">
        <f>F28</f>
        <v>ある</v>
      </c>
      <c r="E34" s="75" t="str">
        <f t="shared" ref="E34:H34" si="1">G28</f>
        <v>どちらかと言えばある</v>
      </c>
      <c r="F34" s="75" t="str">
        <f t="shared" si="1"/>
        <v>どちらかと言えばない</v>
      </c>
      <c r="G34" s="75" t="str">
        <f t="shared" si="1"/>
        <v>ない</v>
      </c>
      <c r="H34" s="75" t="str">
        <f t="shared" si="1"/>
        <v>考えたことがない</v>
      </c>
      <c r="I34" s="75" t="s">
        <v>227</v>
      </c>
    </row>
    <row r="35" spans="3:9" ht="22.5" customHeight="1">
      <c r="C35" t="str">
        <f>C31 &amp; "管理職" &amp; "(n=" &amp; E31 &amp; ")"</f>
        <v>男性管理職(n=428)</v>
      </c>
      <c r="D35" s="76">
        <f>F31</f>
        <v>27.33644859813084</v>
      </c>
      <c r="E35" s="76">
        <f t="shared" ref="E35:H35" si="2">G31</f>
        <v>48.831775700934585</v>
      </c>
      <c r="F35" s="76">
        <f t="shared" si="2"/>
        <v>15.887850467289718</v>
      </c>
      <c r="G35" s="76">
        <f t="shared" si="2"/>
        <v>5.3738317757009346</v>
      </c>
      <c r="H35" s="76">
        <f t="shared" si="2"/>
        <v>2.570093457943925</v>
      </c>
      <c r="I35" s="76">
        <f>SUM(D35:H35)</f>
        <v>100.00000000000001</v>
      </c>
    </row>
    <row r="36" spans="3:9" ht="22.5" customHeight="1">
      <c r="C36" t="str">
        <f>C32  &amp; "管理職"&amp; "(n=" &amp; E32 &amp; ")"</f>
        <v>女性管理職(n=120)</v>
      </c>
      <c r="D36" s="76">
        <f>F32</f>
        <v>36.666666666666664</v>
      </c>
      <c r="E36" s="76">
        <f t="shared" ref="E36:H36" si="3">G32</f>
        <v>47.5</v>
      </c>
      <c r="F36" s="76">
        <f t="shared" si="3"/>
        <v>8.3333333333333321</v>
      </c>
      <c r="G36" s="76">
        <f t="shared" si="3"/>
        <v>5.833333333333333</v>
      </c>
      <c r="H36" s="76">
        <f t="shared" si="3"/>
        <v>1.6666666666666667</v>
      </c>
      <c r="I36" s="76">
        <f>SUM(D36:H36)</f>
        <v>99.999999999999986</v>
      </c>
    </row>
    <row r="37" spans="3:9" ht="22.5" customHeight="1"/>
    <row r="38" spans="3:9" ht="22.5" customHeight="1"/>
    <row r="39" spans="3:9" ht="22.5" customHeight="1"/>
    <row r="40" spans="3:9" ht="22.5" customHeight="1"/>
    <row r="41" spans="3:9" ht="22.5" customHeight="1"/>
    <row r="42" spans="3:9" ht="22.5" customHeight="1"/>
    <row r="43" spans="3:9" ht="22.5" customHeight="1"/>
    <row r="44" spans="3:9" ht="22.5" customHeight="1"/>
    <row r="45" spans="3:9" ht="22.5" customHeight="1"/>
    <row r="46" spans="3:9" ht="22.5" customHeight="1"/>
    <row r="47" spans="3:9" ht="22.5" customHeight="1"/>
    <row r="48" spans="3:9" ht="22.5" customHeight="1"/>
    <row r="49" ht="22.5" customHeight="1"/>
    <row r="50" ht="22.5" customHeight="1"/>
    <row r="51" ht="22.5" customHeight="1"/>
  </sheetData>
  <mergeCells count="4">
    <mergeCell ref="B30:D30"/>
    <mergeCell ref="B31:B32"/>
    <mergeCell ref="N30:P30"/>
    <mergeCell ref="N31:N32"/>
  </mergeCells>
  <phoneticPr fontId="7"/>
  <conditionalFormatting sqref="AA28:AF28 C31:C32 F28:L28">
    <cfRule type="cellIs" dxfId="95" priority="2" stopIfTrue="1" operator="equal">
      <formula>"."</formula>
    </cfRule>
  </conditionalFormatting>
  <conditionalFormatting sqref="O31:O32">
    <cfRule type="cellIs" dxfId="9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60"/>
  <sheetViews>
    <sheetView showGridLines="0" topLeftCell="A26" zoomScale="80" workbookViewId="0">
      <selection activeCell="N32" sqref="N32"/>
    </sheetView>
  </sheetViews>
  <sheetFormatPr defaultColWidth="5.25" defaultRowHeight="13.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c r="B28" s="20"/>
      <c r="C28" s="20"/>
      <c r="D28" s="45"/>
      <c r="E28" s="21"/>
      <c r="F28" s="22" t="s">
        <v>59</v>
      </c>
      <c r="G28" s="23" t="s">
        <v>60</v>
      </c>
      <c r="H28" s="23" t="s">
        <v>61</v>
      </c>
      <c r="I28" s="24" t="s">
        <v>62</v>
      </c>
      <c r="J28" s="17"/>
      <c r="K28" s="17"/>
      <c r="L28" s="1"/>
      <c r="M28" s="9"/>
      <c r="N28" s="9"/>
      <c r="O28" s="9"/>
      <c r="Z28" s="17"/>
      <c r="AA28" s="17"/>
      <c r="AB28" s="17"/>
      <c r="AC28" s="17"/>
      <c r="AD28" s="17"/>
      <c r="AE28" s="17"/>
    </row>
    <row r="29" spans="2:123" s="3" customFormat="1" ht="20.100000000000001" customHeight="1">
      <c r="B29" s="20"/>
      <c r="C29" s="20"/>
      <c r="D29" s="45"/>
      <c r="E29" s="11" t="s">
        <v>0</v>
      </c>
      <c r="F29" s="25"/>
      <c r="G29" s="26"/>
      <c r="H29" s="26"/>
      <c r="I29" s="27"/>
      <c r="J29" s="18"/>
      <c r="K29" s="18"/>
      <c r="L29" s="1"/>
      <c r="P29" s="64" t="s">
        <v>0</v>
      </c>
      <c r="X29" s="12"/>
      <c r="Y29" s="4"/>
      <c r="Z29" s="14" t="s">
        <v>1</v>
      </c>
      <c r="AA29" s="18"/>
      <c r="AB29" s="18"/>
      <c r="AC29" s="18"/>
      <c r="AD29" s="18"/>
      <c r="AE29" s="18"/>
    </row>
    <row r="30" spans="2:123" s="1" customFormat="1" ht="22.5" customHeight="1">
      <c r="B30" s="279" t="s">
        <v>2</v>
      </c>
      <c r="C30" s="280"/>
      <c r="D30" s="280"/>
      <c r="E30" s="38">
        <v>427</v>
      </c>
      <c r="F30" s="35">
        <v>37.002341920374711</v>
      </c>
      <c r="G30" s="32">
        <v>51.99063231850117</v>
      </c>
      <c r="H30" s="32">
        <v>7.4941451990632322</v>
      </c>
      <c r="I30" s="33">
        <v>3.5128805620608898</v>
      </c>
      <c r="J30" s="19"/>
      <c r="K30" s="19"/>
      <c r="M30" s="279" t="s">
        <v>2</v>
      </c>
      <c r="N30" s="280"/>
      <c r="O30" s="280"/>
      <c r="P30" s="38">
        <f t="shared" ref="P30:P32" si="0">IF(LEN(E30)=0,"",E30)</f>
        <v>427</v>
      </c>
      <c r="Q30" s="71"/>
      <c r="R30" s="72"/>
      <c r="S30" s="72"/>
      <c r="T30" s="72"/>
      <c r="U30" s="72"/>
      <c r="V30" s="72"/>
      <c r="W30" s="72"/>
      <c r="X30" s="72"/>
      <c r="Y30" s="73"/>
      <c r="Z30" s="74"/>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c r="B31" s="281" t="s">
        <v>3</v>
      </c>
      <c r="C31" s="42" t="s">
        <v>4</v>
      </c>
      <c r="D31" s="43"/>
      <c r="E31" s="39">
        <v>326</v>
      </c>
      <c r="F31" s="36">
        <v>36.809815950920246</v>
      </c>
      <c r="G31" s="28">
        <v>52.147239263803677</v>
      </c>
      <c r="H31" s="28">
        <v>7.0552147239263796</v>
      </c>
      <c r="I31" s="29">
        <v>3.9877300613496933</v>
      </c>
      <c r="J31" s="8">
        <f>SUM(F31:G31)</f>
        <v>88.957055214723923</v>
      </c>
      <c r="K31" s="19"/>
      <c r="L31" s="4"/>
      <c r="M31" s="281" t="s">
        <v>3</v>
      </c>
      <c r="N31" s="42" t="s">
        <v>283</v>
      </c>
      <c r="O31" s="43"/>
      <c r="P31" s="39">
        <f t="shared" si="0"/>
        <v>326</v>
      </c>
      <c r="Q31" s="65"/>
      <c r="R31" s="7"/>
      <c r="S31" s="7"/>
      <c r="T31" s="7"/>
      <c r="U31" s="7"/>
      <c r="V31" s="7"/>
      <c r="W31" s="7"/>
      <c r="X31" s="7"/>
      <c r="Y31" s="4"/>
      <c r="Z31" s="66"/>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c r="B32" s="282"/>
      <c r="C32" s="41" t="s">
        <v>5</v>
      </c>
      <c r="D32" s="44"/>
      <c r="E32" s="40">
        <v>101</v>
      </c>
      <c r="F32" s="37">
        <v>37.623762376237622</v>
      </c>
      <c r="G32" s="30">
        <v>51.485148514851488</v>
      </c>
      <c r="H32" s="30">
        <v>8.9108910891089099</v>
      </c>
      <c r="I32" s="31">
        <v>1.9801980198019802</v>
      </c>
      <c r="J32" s="8">
        <f>SUM(F32:G32)</f>
        <v>89.10891089108911</v>
      </c>
      <c r="K32" s="19"/>
      <c r="L32" s="4"/>
      <c r="M32" s="282"/>
      <c r="N32" s="41" t="s">
        <v>285</v>
      </c>
      <c r="O32" s="44"/>
      <c r="P32" s="40">
        <f t="shared" si="0"/>
        <v>101</v>
      </c>
      <c r="Q32" s="67"/>
      <c r="R32" s="68"/>
      <c r="S32" s="68"/>
      <c r="T32" s="68"/>
      <c r="U32" s="68"/>
      <c r="V32" s="68"/>
      <c r="W32" s="68"/>
      <c r="X32" s="68"/>
      <c r="Y32" s="69"/>
      <c r="Z32" s="70"/>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3:9" ht="22.5" customHeight="1"/>
    <row r="34" spans="3:9" ht="22.5" customHeight="1">
      <c r="D34" s="75" t="str">
        <f>F28</f>
        <v>そう思う</v>
      </c>
      <c r="E34" s="75" t="str">
        <f t="shared" ref="E34:H34" si="1">G28</f>
        <v>ややそう思う</v>
      </c>
      <c r="F34" s="75" t="str">
        <f t="shared" si="1"/>
        <v>あまりそう思わない</v>
      </c>
      <c r="G34" s="75" t="str">
        <f t="shared" si="1"/>
        <v>そう思わない</v>
      </c>
      <c r="H34" s="75">
        <f t="shared" si="1"/>
        <v>0</v>
      </c>
      <c r="I34" s="75" t="s">
        <v>227</v>
      </c>
    </row>
    <row r="35" spans="3:9" ht="22.5" customHeight="1">
      <c r="C35" t="str">
        <f>C31 &amp; "管理職" &amp; "(n=" &amp; E31 &amp; ")"</f>
        <v>男性管理職(n=326)</v>
      </c>
      <c r="D35" s="76">
        <f>F31</f>
        <v>36.809815950920246</v>
      </c>
      <c r="E35" s="76">
        <f t="shared" ref="E35:H36" si="2">G31</f>
        <v>52.147239263803677</v>
      </c>
      <c r="F35" s="76">
        <f t="shared" si="2"/>
        <v>7.0552147239263796</v>
      </c>
      <c r="G35" s="76">
        <f t="shared" si="2"/>
        <v>3.9877300613496933</v>
      </c>
      <c r="H35" s="76">
        <f t="shared" si="2"/>
        <v>88.957055214723923</v>
      </c>
      <c r="I35" s="76">
        <f>SUM(D35:H35)</f>
        <v>188.95705521472394</v>
      </c>
    </row>
    <row r="36" spans="3:9" ht="22.5" customHeight="1">
      <c r="C36" t="str">
        <f>C32  &amp; "管理職"&amp; "(n=" &amp; E32 &amp; ")"</f>
        <v>女性管理職(n=101)</v>
      </c>
      <c r="D36" s="76">
        <f>F32</f>
        <v>37.623762376237622</v>
      </c>
      <c r="E36" s="76">
        <f t="shared" si="2"/>
        <v>51.485148514851488</v>
      </c>
      <c r="F36" s="76">
        <f t="shared" si="2"/>
        <v>8.9108910891089099</v>
      </c>
      <c r="G36" s="76">
        <f t="shared" si="2"/>
        <v>1.9801980198019802</v>
      </c>
      <c r="H36" s="76">
        <f t="shared" si="2"/>
        <v>89.10891089108911</v>
      </c>
      <c r="I36" s="76">
        <f>SUM(D36:H36)</f>
        <v>189.10891089108912</v>
      </c>
    </row>
    <row r="37" spans="3:9" ht="22.5" customHeight="1"/>
    <row r="38" spans="3:9" ht="22.5" customHeight="1"/>
    <row r="39" spans="3:9" ht="22.5" customHeight="1"/>
    <row r="40" spans="3:9" ht="22.5" customHeight="1"/>
    <row r="41" spans="3:9" ht="22.5" customHeight="1"/>
    <row r="42" spans="3:9" ht="22.5" customHeight="1"/>
    <row r="43" spans="3:9" ht="22.5" customHeight="1"/>
    <row r="44" spans="3:9" ht="22.5" customHeight="1"/>
    <row r="45" spans="3:9" ht="22.5" customHeight="1"/>
    <row r="46" spans="3:9" ht="22.5" customHeight="1"/>
    <row r="47" spans="3:9" ht="22.5" customHeight="1"/>
    <row r="48" spans="3:9" ht="22.5" customHeight="1"/>
    <row r="49" ht="22.5" customHeight="1"/>
    <row r="50" ht="22.5" customHeight="1"/>
    <row r="51" ht="22.5" customHeight="1"/>
    <row r="52" ht="22.5" customHeight="1"/>
    <row r="53" ht="22.5" customHeight="1"/>
    <row r="54" ht="22.5" customHeight="1"/>
    <row r="55" ht="22.5" customHeight="1"/>
    <row r="56" ht="22.5" customHeight="1"/>
    <row r="57" ht="22.5" customHeight="1"/>
    <row r="58" ht="22.5" customHeight="1"/>
    <row r="59" ht="22.5" customHeight="1"/>
    <row r="60" ht="22.5" customHeight="1"/>
  </sheetData>
  <mergeCells count="4">
    <mergeCell ref="B30:D30"/>
    <mergeCell ref="B31:B32"/>
    <mergeCell ref="M30:O30"/>
    <mergeCell ref="M31:M32"/>
  </mergeCells>
  <phoneticPr fontId="7"/>
  <conditionalFormatting sqref="Z28:AE28 C31:C32 F28:K28">
    <cfRule type="cellIs" dxfId="93" priority="2" stopIfTrue="1" operator="equal">
      <formula>"."</formula>
    </cfRule>
  </conditionalFormatting>
  <conditionalFormatting sqref="N31:N32">
    <cfRule type="cellIs" dxfId="9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60"/>
  <sheetViews>
    <sheetView showGridLines="0" topLeftCell="A29" zoomScale="80" workbookViewId="0">
      <selection activeCell="N32" sqref="N32"/>
    </sheetView>
  </sheetViews>
  <sheetFormatPr defaultColWidth="5.25" defaultRowHeight="13.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c r="B28" s="20"/>
      <c r="C28" s="20"/>
      <c r="D28" s="45"/>
      <c r="E28" s="21"/>
      <c r="F28" s="22" t="s">
        <v>79</v>
      </c>
      <c r="G28" s="23" t="s">
        <v>80</v>
      </c>
      <c r="H28" s="23" t="s">
        <v>81</v>
      </c>
      <c r="I28" s="24" t="s">
        <v>82</v>
      </c>
      <c r="J28" s="17"/>
      <c r="K28" s="17"/>
      <c r="L28" s="1"/>
      <c r="M28" s="9"/>
      <c r="N28" s="9"/>
      <c r="O28" s="9"/>
      <c r="Z28" s="17"/>
      <c r="AA28" s="17"/>
      <c r="AB28" s="17"/>
      <c r="AC28" s="17"/>
      <c r="AD28" s="17"/>
      <c r="AE28" s="17"/>
    </row>
    <row r="29" spans="2:123" s="3" customFormat="1" ht="20.100000000000001" customHeight="1">
      <c r="B29" s="20"/>
      <c r="C29" s="20"/>
      <c r="D29" s="45"/>
      <c r="E29" s="11" t="s">
        <v>0</v>
      </c>
      <c r="F29" s="25"/>
      <c r="G29" s="26"/>
      <c r="H29" s="26"/>
      <c r="I29" s="27"/>
      <c r="J29" s="18"/>
      <c r="K29" s="18"/>
      <c r="L29" s="1"/>
      <c r="P29" s="64" t="s">
        <v>0</v>
      </c>
      <c r="X29" s="12"/>
      <c r="Y29" s="4"/>
      <c r="Z29" s="14" t="s">
        <v>1</v>
      </c>
      <c r="AA29" s="18"/>
      <c r="AB29" s="18"/>
      <c r="AC29" s="18"/>
      <c r="AD29" s="18"/>
      <c r="AE29" s="18"/>
    </row>
    <row r="30" spans="2:123" s="1" customFormat="1" ht="22.5" customHeight="1">
      <c r="B30" s="279" t="s">
        <v>2</v>
      </c>
      <c r="C30" s="280"/>
      <c r="D30" s="280"/>
      <c r="E30" s="38">
        <v>427</v>
      </c>
      <c r="F30" s="35">
        <v>32.318501170960189</v>
      </c>
      <c r="G30" s="32">
        <v>52.459016393442624</v>
      </c>
      <c r="H30" s="32">
        <v>13.817330210772832</v>
      </c>
      <c r="I30" s="33">
        <v>1.405152224824356</v>
      </c>
      <c r="J30" s="19"/>
      <c r="K30" s="19"/>
      <c r="M30" s="279" t="s">
        <v>2</v>
      </c>
      <c r="N30" s="280"/>
      <c r="O30" s="280"/>
      <c r="P30" s="38">
        <f t="shared" ref="P30:P32" si="0">IF(LEN(E30)=0,"",E30)</f>
        <v>427</v>
      </c>
      <c r="Q30" s="71"/>
      <c r="R30" s="72"/>
      <c r="S30" s="72"/>
      <c r="T30" s="72"/>
      <c r="U30" s="72"/>
      <c r="V30" s="72"/>
      <c r="W30" s="72"/>
      <c r="X30" s="72"/>
      <c r="Y30" s="73"/>
      <c r="Z30" s="74"/>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c r="B31" s="281" t="s">
        <v>3</v>
      </c>
      <c r="C31" s="42" t="s">
        <v>4</v>
      </c>
      <c r="D31" s="43"/>
      <c r="E31" s="39">
        <v>326</v>
      </c>
      <c r="F31" s="36">
        <v>31.595092024539877</v>
      </c>
      <c r="G31" s="28">
        <v>53.067484662576689</v>
      </c>
      <c r="H31" s="28">
        <v>13.496932515337424</v>
      </c>
      <c r="I31" s="29">
        <v>1.8404907975460123</v>
      </c>
      <c r="J31" s="8">
        <f>SUM(F31:G31)</f>
        <v>84.662576687116569</v>
      </c>
      <c r="K31" s="19"/>
      <c r="L31" s="4"/>
      <c r="M31" s="281" t="s">
        <v>3</v>
      </c>
      <c r="N31" s="42" t="s">
        <v>283</v>
      </c>
      <c r="O31" s="43"/>
      <c r="P31" s="39">
        <f t="shared" si="0"/>
        <v>326</v>
      </c>
      <c r="Q31" s="65"/>
      <c r="R31" s="7"/>
      <c r="S31" s="7"/>
      <c r="T31" s="7"/>
      <c r="U31" s="7"/>
      <c r="V31" s="7"/>
      <c r="W31" s="7"/>
      <c r="X31" s="7"/>
      <c r="Y31" s="4"/>
      <c r="Z31" s="66"/>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c r="B32" s="282"/>
      <c r="C32" s="41" t="s">
        <v>5</v>
      </c>
      <c r="D32" s="44"/>
      <c r="E32" s="40">
        <v>101</v>
      </c>
      <c r="F32" s="37">
        <v>34.653465346534652</v>
      </c>
      <c r="G32" s="30">
        <v>50.495049504950494</v>
      </c>
      <c r="H32" s="30">
        <v>14.85148514851485</v>
      </c>
      <c r="I32" s="31">
        <v>0</v>
      </c>
      <c r="J32" s="8">
        <f>SUM(F32:G32)</f>
        <v>85.148514851485146</v>
      </c>
      <c r="K32" s="19"/>
      <c r="L32" s="4"/>
      <c r="M32" s="282"/>
      <c r="N32" s="41" t="s">
        <v>285</v>
      </c>
      <c r="O32" s="44"/>
      <c r="P32" s="40">
        <f t="shared" si="0"/>
        <v>101</v>
      </c>
      <c r="Q32" s="67"/>
      <c r="R32" s="68"/>
      <c r="S32" s="68"/>
      <c r="T32" s="68"/>
      <c r="U32" s="68"/>
      <c r="V32" s="68"/>
      <c r="W32" s="68"/>
      <c r="X32" s="68"/>
      <c r="Y32" s="69"/>
      <c r="Z32" s="70"/>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3:9" ht="22.5" customHeight="1"/>
    <row r="34" spans="3:9" ht="22.5" customHeight="1">
      <c r="D34" s="75" t="str">
        <f>F28</f>
        <v>通用すると思う</v>
      </c>
      <c r="E34" s="75" t="str">
        <f t="shared" ref="E34:H34" si="1">G28</f>
        <v>どちらかと言えば通用すると思う</v>
      </c>
      <c r="F34" s="75" t="str">
        <f t="shared" si="1"/>
        <v>どちらかと言えば通用しないと思う</v>
      </c>
      <c r="G34" s="75" t="str">
        <f t="shared" si="1"/>
        <v>通用しないと思う</v>
      </c>
      <c r="H34" s="75">
        <f t="shared" si="1"/>
        <v>0</v>
      </c>
      <c r="I34" s="75" t="s">
        <v>227</v>
      </c>
    </row>
    <row r="35" spans="3:9" ht="22.5" customHeight="1">
      <c r="C35" t="str">
        <f>C31 &amp; "管理職" &amp; "(n=" &amp; E31 &amp; ")"</f>
        <v>男性管理職(n=326)</v>
      </c>
      <c r="D35" s="76">
        <f>F31</f>
        <v>31.595092024539877</v>
      </c>
      <c r="E35" s="76">
        <f t="shared" ref="E35:H36" si="2">G31</f>
        <v>53.067484662576689</v>
      </c>
      <c r="F35" s="76">
        <f t="shared" si="2"/>
        <v>13.496932515337424</v>
      </c>
      <c r="G35" s="76">
        <f t="shared" si="2"/>
        <v>1.8404907975460123</v>
      </c>
      <c r="H35" s="76">
        <f t="shared" si="2"/>
        <v>84.662576687116569</v>
      </c>
      <c r="I35" s="76">
        <f>SUM(D35:H35)</f>
        <v>184.66257668711657</v>
      </c>
    </row>
    <row r="36" spans="3:9" ht="22.5" customHeight="1">
      <c r="C36" t="str">
        <f>C32  &amp; "管理職"&amp; "(n=" &amp; E32 &amp; ")"</f>
        <v>女性管理職(n=101)</v>
      </c>
      <c r="D36" s="76">
        <f>F32</f>
        <v>34.653465346534652</v>
      </c>
      <c r="E36" s="76">
        <f t="shared" si="2"/>
        <v>50.495049504950494</v>
      </c>
      <c r="F36" s="76">
        <f t="shared" si="2"/>
        <v>14.85148514851485</v>
      </c>
      <c r="G36" s="76">
        <f t="shared" si="2"/>
        <v>0</v>
      </c>
      <c r="H36" s="76">
        <f t="shared" si="2"/>
        <v>85.148514851485146</v>
      </c>
      <c r="I36" s="76">
        <f>SUM(D36:H36)</f>
        <v>185.14851485148515</v>
      </c>
    </row>
    <row r="37" spans="3:9" ht="22.5" customHeight="1"/>
    <row r="38" spans="3:9" ht="22.5" customHeight="1"/>
    <row r="39" spans="3:9" ht="22.5" customHeight="1"/>
    <row r="40" spans="3:9" ht="22.5" customHeight="1"/>
    <row r="41" spans="3:9" ht="22.5" customHeight="1"/>
    <row r="42" spans="3:9" ht="22.5" customHeight="1"/>
    <row r="43" spans="3:9" ht="22.5" customHeight="1"/>
    <row r="44" spans="3:9" ht="22.5" customHeight="1"/>
    <row r="45" spans="3:9" ht="22.5" customHeight="1"/>
    <row r="46" spans="3:9" ht="22.5" customHeight="1"/>
    <row r="47" spans="3:9" ht="22.5" customHeight="1"/>
    <row r="48" spans="3:9" ht="22.5" customHeight="1"/>
    <row r="49" ht="22.5" customHeight="1"/>
    <row r="50" ht="22.5" customHeight="1"/>
    <row r="51" ht="22.5" customHeight="1"/>
    <row r="52" ht="22.5" customHeight="1"/>
    <row r="53" ht="22.5" customHeight="1"/>
    <row r="54" ht="22.5" customHeight="1"/>
    <row r="55" ht="22.5" customHeight="1"/>
    <row r="56" ht="22.5" customHeight="1"/>
    <row r="57" ht="22.5" customHeight="1"/>
    <row r="58" ht="22.5" customHeight="1"/>
    <row r="59" ht="22.5" customHeight="1"/>
    <row r="60" ht="22.5" customHeight="1"/>
  </sheetData>
  <mergeCells count="4">
    <mergeCell ref="B30:D30"/>
    <mergeCell ref="B31:B32"/>
    <mergeCell ref="M30:O30"/>
    <mergeCell ref="M31:M32"/>
  </mergeCells>
  <phoneticPr fontId="7"/>
  <conditionalFormatting sqref="Z28:AE28 C31:C32 F28:K28">
    <cfRule type="cellIs" dxfId="91" priority="2" stopIfTrue="1" operator="equal">
      <formula>"."</formula>
    </cfRule>
  </conditionalFormatting>
  <conditionalFormatting sqref="N31:N32">
    <cfRule type="cellIs" dxfId="9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A29" zoomScaleNormal="100" workbookViewId="0">
      <selection activeCell="N32" sqref="N32"/>
    </sheetView>
  </sheetViews>
  <sheetFormatPr defaultColWidth="5.25" defaultRowHeight="13.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c r="B28" s="20"/>
      <c r="C28" s="20"/>
      <c r="D28" s="45"/>
      <c r="E28" s="21"/>
      <c r="F28" s="22" t="s">
        <v>59</v>
      </c>
      <c r="G28" s="23" t="s">
        <v>60</v>
      </c>
      <c r="H28" s="23" t="s">
        <v>61</v>
      </c>
      <c r="I28" s="24" t="s">
        <v>83</v>
      </c>
      <c r="J28" s="17"/>
      <c r="K28" s="17"/>
      <c r="L28" s="1"/>
      <c r="M28" s="9"/>
      <c r="N28" s="9"/>
      <c r="O28" s="9"/>
      <c r="Z28" s="17"/>
      <c r="AA28" s="17"/>
      <c r="AB28" s="17"/>
      <c r="AC28" s="17"/>
      <c r="AD28" s="17"/>
      <c r="AE28" s="17"/>
    </row>
    <row r="29" spans="2:123" s="3" customFormat="1" ht="20.100000000000001" customHeight="1">
      <c r="B29" s="20"/>
      <c r="C29" s="20"/>
      <c r="D29" s="45"/>
      <c r="E29" s="11" t="s">
        <v>0</v>
      </c>
      <c r="F29" s="25"/>
      <c r="G29" s="26"/>
      <c r="H29" s="26"/>
      <c r="I29" s="27"/>
      <c r="J29" s="18"/>
      <c r="K29" s="18"/>
      <c r="L29" s="1"/>
      <c r="P29" s="64" t="s">
        <v>0</v>
      </c>
      <c r="X29" s="12"/>
      <c r="Y29" s="4"/>
      <c r="Z29" s="14" t="s">
        <v>1</v>
      </c>
      <c r="AA29" s="18"/>
      <c r="AB29" s="18"/>
      <c r="AC29" s="18"/>
      <c r="AD29" s="18"/>
      <c r="AE29" s="18"/>
    </row>
    <row r="30" spans="2:123" s="1" customFormat="1" ht="22.5" customHeight="1">
      <c r="B30" s="279" t="s">
        <v>2</v>
      </c>
      <c r="C30" s="280"/>
      <c r="D30" s="280"/>
      <c r="E30" s="38">
        <v>548</v>
      </c>
      <c r="F30" s="35">
        <v>27.189781021897808</v>
      </c>
      <c r="G30" s="32">
        <v>48.9051094890511</v>
      </c>
      <c r="H30" s="32">
        <v>20.255474452554743</v>
      </c>
      <c r="I30" s="33">
        <v>3.6496350364963499</v>
      </c>
      <c r="J30" s="19"/>
      <c r="K30" s="19"/>
      <c r="M30" s="279" t="s">
        <v>2</v>
      </c>
      <c r="N30" s="280"/>
      <c r="O30" s="280"/>
      <c r="P30" s="38">
        <f t="shared" ref="P30:P32" si="0">IF(LEN(E30)=0,"",E30)</f>
        <v>548</v>
      </c>
      <c r="Q30" s="71"/>
      <c r="R30" s="72"/>
      <c r="S30" s="72"/>
      <c r="T30" s="72"/>
      <c r="U30" s="72"/>
      <c r="V30" s="72"/>
      <c r="W30" s="72"/>
      <c r="X30" s="72"/>
      <c r="Y30" s="73"/>
      <c r="Z30" s="74"/>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c r="B31" s="281" t="s">
        <v>3</v>
      </c>
      <c r="C31" s="42" t="s">
        <v>4</v>
      </c>
      <c r="D31" s="43"/>
      <c r="E31" s="39">
        <v>428</v>
      </c>
      <c r="F31" s="36">
        <v>25.467289719626169</v>
      </c>
      <c r="G31" s="28">
        <v>49.766355140186917</v>
      </c>
      <c r="H31" s="28">
        <v>20.327102803738317</v>
      </c>
      <c r="I31" s="29">
        <v>4.4392523364485976</v>
      </c>
      <c r="J31" s="8">
        <f>SUM(F31:G31)</f>
        <v>75.233644859813083</v>
      </c>
      <c r="K31" s="19"/>
      <c r="L31" s="4"/>
      <c r="M31" s="281" t="s">
        <v>3</v>
      </c>
      <c r="N31" s="42" t="s">
        <v>283</v>
      </c>
      <c r="O31" s="43"/>
      <c r="P31" s="39">
        <f t="shared" si="0"/>
        <v>428</v>
      </c>
      <c r="Q31" s="65"/>
      <c r="R31" s="7"/>
      <c r="S31" s="7"/>
      <c r="T31" s="7"/>
      <c r="U31" s="7"/>
      <c r="V31" s="7"/>
      <c r="W31" s="7"/>
      <c r="X31" s="7"/>
      <c r="Y31" s="4"/>
      <c r="Z31" s="66"/>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c r="B32" s="282"/>
      <c r="C32" s="41" t="s">
        <v>5</v>
      </c>
      <c r="D32" s="44"/>
      <c r="E32" s="40">
        <v>120</v>
      </c>
      <c r="F32" s="47">
        <v>33.333333333333329</v>
      </c>
      <c r="G32" s="30">
        <v>45.833333333333329</v>
      </c>
      <c r="H32" s="30">
        <v>20</v>
      </c>
      <c r="I32" s="31">
        <v>0.83333333333333337</v>
      </c>
      <c r="J32" s="8">
        <f>SUM(F32:G32)</f>
        <v>79.166666666666657</v>
      </c>
      <c r="K32" s="19"/>
      <c r="L32" s="4"/>
      <c r="M32" s="282"/>
      <c r="N32" s="41" t="s">
        <v>285</v>
      </c>
      <c r="O32" s="44"/>
      <c r="P32" s="40">
        <f t="shared" si="0"/>
        <v>120</v>
      </c>
      <c r="Q32" s="67"/>
      <c r="R32" s="68"/>
      <c r="S32" s="68"/>
      <c r="T32" s="68"/>
      <c r="U32" s="68"/>
      <c r="V32" s="68"/>
      <c r="W32" s="68"/>
      <c r="X32" s="68"/>
      <c r="Y32" s="69"/>
      <c r="Z32" s="70"/>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3:8" ht="22.5" customHeight="1"/>
    <row r="34" spans="3:8" ht="22.5" customHeight="1">
      <c r="D34" s="75" t="str">
        <f>F28</f>
        <v>そう思う</v>
      </c>
      <c r="E34" s="75" t="str">
        <f t="shared" ref="E34:G34" si="1">G28</f>
        <v>ややそう思う</v>
      </c>
      <c r="F34" s="75" t="str">
        <f t="shared" si="1"/>
        <v>あまりそう思わない</v>
      </c>
      <c r="G34" s="75" t="str">
        <f t="shared" si="1"/>
        <v>そう思わない　</v>
      </c>
      <c r="H34" s="75" t="s">
        <v>227</v>
      </c>
    </row>
    <row r="35" spans="3:8" ht="22.5" customHeight="1">
      <c r="C35" t="str">
        <f>C31 &amp; "管理職" &amp; "(n=" &amp; E31 &amp; ")"</f>
        <v>男性管理職(n=428)</v>
      </c>
      <c r="D35" s="76">
        <f>F31</f>
        <v>25.467289719626169</v>
      </c>
      <c r="E35" s="76">
        <f t="shared" ref="E35:G35" si="2">G31</f>
        <v>49.766355140186917</v>
      </c>
      <c r="F35" s="76">
        <f t="shared" si="2"/>
        <v>20.327102803738317</v>
      </c>
      <c r="G35" s="76">
        <f t="shared" si="2"/>
        <v>4.4392523364485976</v>
      </c>
      <c r="H35" s="76">
        <f>SUM(D35:G35)</f>
        <v>100</v>
      </c>
    </row>
    <row r="36" spans="3:8" ht="22.5" customHeight="1">
      <c r="C36" t="str">
        <f>C32  &amp; "管理職"&amp; "(n=" &amp; E32 &amp; ")"</f>
        <v>女性管理職(n=120)</v>
      </c>
      <c r="D36" s="76">
        <f>F32</f>
        <v>33.333333333333329</v>
      </c>
      <c r="E36" s="76">
        <f t="shared" ref="E36:G36" si="3">G32</f>
        <v>45.833333333333329</v>
      </c>
      <c r="F36" s="76">
        <f t="shared" si="3"/>
        <v>20</v>
      </c>
      <c r="G36" s="76">
        <f t="shared" si="3"/>
        <v>0.83333333333333337</v>
      </c>
      <c r="H36" s="76">
        <f>SUM(D36:G36)</f>
        <v>99.999999999999986</v>
      </c>
    </row>
    <row r="37" spans="3:8" ht="22.5" customHeight="1"/>
    <row r="38" spans="3:8" ht="22.5" customHeight="1"/>
    <row r="39" spans="3:8" ht="22.5" customHeight="1"/>
    <row r="40" spans="3:8" ht="22.5" customHeight="1"/>
    <row r="41" spans="3:8" ht="22.5" customHeight="1"/>
    <row r="42" spans="3:8" ht="22.5" customHeight="1"/>
    <row r="43" spans="3:8" ht="22.5" customHeight="1"/>
    <row r="44" spans="3:8" ht="22.5" customHeight="1"/>
    <row r="45" spans="3:8" ht="22.5" customHeight="1"/>
    <row r="46" spans="3:8" ht="22.5" customHeight="1"/>
    <row r="47" spans="3:8" ht="22.5" customHeight="1"/>
    <row r="48" spans="3:8" ht="22.5" customHeight="1"/>
    <row r="49" ht="22.5" customHeight="1"/>
    <row r="50" ht="22.5" customHeight="1"/>
    <row r="51" ht="22.5" customHeight="1"/>
  </sheetData>
  <mergeCells count="4">
    <mergeCell ref="B30:D30"/>
    <mergeCell ref="B31:B32"/>
    <mergeCell ref="M30:O30"/>
    <mergeCell ref="M31:M32"/>
  </mergeCells>
  <phoneticPr fontId="7"/>
  <conditionalFormatting sqref="Z28:AE28 C31:C32 F28:K28">
    <cfRule type="cellIs" dxfId="89" priority="2" stopIfTrue="1" operator="equal">
      <formula>"."</formula>
    </cfRule>
  </conditionalFormatting>
  <conditionalFormatting sqref="N31:N32">
    <cfRule type="cellIs" dxfId="88"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B1:DQ51"/>
  <sheetViews>
    <sheetView showGridLines="0" topLeftCell="A17" zoomScale="80" workbookViewId="0">
      <selection activeCell="L32" sqref="L32"/>
    </sheetView>
  </sheetViews>
  <sheetFormatPr defaultColWidth="5.25" defaultRowHeight="13.5"/>
  <cols>
    <col min="1" max="2" width="7" customWidth="1"/>
    <col min="3" max="3" width="25.625" customWidth="1"/>
    <col min="4" max="4" width="4.625" customWidth="1"/>
    <col min="5" max="5" width="5.375" customWidth="1"/>
    <col min="6" max="9" width="6.75" customWidth="1"/>
    <col min="10" max="10" width="3.375" customWidth="1"/>
    <col min="11" max="11" width="7" customWidth="1"/>
    <col min="12" max="12" width="25.625" customWidth="1"/>
    <col min="13" max="13" width="4.625" customWidth="1"/>
    <col min="14" max="14" width="5.375" customWidth="1"/>
    <col min="15" max="23" width="5.25" customWidth="1"/>
    <col min="24" max="30" width="5.375" customWidth="1"/>
    <col min="31" max="121" width="5.25" customWidth="1"/>
  </cols>
  <sheetData>
    <row r="1" spans="2:121" s="1" customFormat="1" ht="21.75" customHeight="1">
      <c r="B1" s="15"/>
      <c r="C1" s="16"/>
      <c r="D1" s="2"/>
      <c r="E1" s="13"/>
      <c r="F1" s="4"/>
      <c r="G1" s="4"/>
      <c r="H1" s="4"/>
      <c r="I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row>
    <row r="2" spans="2:121" s="1" customFormat="1" ht="15" customHeight="1">
      <c r="B2" s="15"/>
      <c r="C2" s="16"/>
      <c r="D2" s="2"/>
      <c r="E2" s="13"/>
      <c r="F2" s="4"/>
      <c r="G2" s="4"/>
      <c r="H2" s="4"/>
      <c r="I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row>
    <row r="3" spans="2:121" s="1" customFormat="1" ht="15" customHeight="1">
      <c r="B3" s="15"/>
      <c r="C3" s="16"/>
      <c r="D3" s="2"/>
      <c r="E3" s="13"/>
      <c r="F3" s="4"/>
      <c r="G3" s="4"/>
      <c r="H3" s="4"/>
      <c r="I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row>
    <row r="4" spans="2:121" s="1" customFormat="1" ht="15" customHeight="1">
      <c r="B4" s="15"/>
      <c r="C4" s="16"/>
      <c r="D4" s="2"/>
      <c r="E4" s="13"/>
      <c r="F4" s="4"/>
      <c r="G4" s="4"/>
      <c r="H4" s="4"/>
      <c r="I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row>
    <row r="5" spans="2:121" s="1" customFormat="1" ht="15" customHeight="1">
      <c r="B5" s="15"/>
      <c r="C5" s="16"/>
      <c r="D5" s="2"/>
      <c r="E5" s="13"/>
      <c r="F5" s="4"/>
      <c r="G5" s="4"/>
      <c r="H5" s="4"/>
      <c r="I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row>
    <row r="6" spans="2:121" s="1" customFormat="1" ht="15" customHeight="1">
      <c r="B6" s="15"/>
      <c r="C6" s="16"/>
      <c r="D6" s="2"/>
      <c r="E6" s="13"/>
      <c r="F6" s="4"/>
      <c r="G6" s="4"/>
      <c r="H6" s="4"/>
      <c r="I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row>
    <row r="7" spans="2:121" s="1" customFormat="1" ht="15" customHeight="1">
      <c r="B7" s="15"/>
      <c r="C7" s="16"/>
      <c r="D7" s="2"/>
      <c r="E7" s="13"/>
      <c r="F7" s="4"/>
      <c r="G7" s="4"/>
      <c r="H7" s="4"/>
      <c r="I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row>
    <row r="8" spans="2:121" s="1" customFormat="1" ht="15" hidden="1" customHeight="1">
      <c r="B8" s="15"/>
      <c r="C8" s="16"/>
      <c r="D8" s="2"/>
      <c r="E8" s="13"/>
      <c r="F8" s="4"/>
      <c r="G8" s="4"/>
      <c r="H8" s="4"/>
      <c r="I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row>
    <row r="9" spans="2:121" s="1" customFormat="1" ht="15" hidden="1" customHeight="1">
      <c r="B9" s="15"/>
      <c r="C9" s="16"/>
      <c r="D9" s="2"/>
      <c r="E9" s="13"/>
      <c r="F9" s="4"/>
      <c r="G9" s="4"/>
      <c r="H9" s="4"/>
      <c r="I9" s="4"/>
      <c r="J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row>
    <row r="10" spans="2:121" s="1" customFormat="1" ht="15" hidden="1" customHeight="1">
      <c r="B10" s="15"/>
      <c r="C10" s="16"/>
      <c r="D10" s="5"/>
      <c r="E10" s="12"/>
      <c r="F10" s="4"/>
      <c r="G10" s="4"/>
      <c r="H10" s="4"/>
      <c r="I10" s="4"/>
      <c r="J10" s="3"/>
      <c r="N10" s="4"/>
      <c r="O10" s="4"/>
      <c r="P10" s="4"/>
      <c r="Q10" s="4"/>
      <c r="R10" s="4"/>
      <c r="S10" s="4"/>
      <c r="T10" s="4"/>
      <c r="U10" s="4"/>
      <c r="V10" s="4"/>
      <c r="W10" s="3"/>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row>
    <row r="11" spans="2:121" s="1" customFormat="1" ht="15" hidden="1" customHeight="1">
      <c r="B11" s="15"/>
      <c r="C11" s="16"/>
      <c r="D11" s="5"/>
      <c r="E11" s="12"/>
      <c r="F11" s="4"/>
      <c r="G11" s="4"/>
      <c r="H11" s="4"/>
      <c r="I11" s="4"/>
      <c r="J11" s="6"/>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row>
    <row r="12" spans="2:121" s="1" customFormat="1" ht="15" hidden="1" customHeight="1">
      <c r="B12" s="15"/>
      <c r="C12" s="16"/>
      <c r="D12" s="5"/>
      <c r="E12" s="12"/>
      <c r="F12" s="4"/>
      <c r="G12" s="4"/>
      <c r="H12" s="4"/>
      <c r="I12" s="4"/>
      <c r="J12" s="6"/>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row>
    <row r="13" spans="2:121" s="1" customFormat="1" ht="15" hidden="1" customHeight="1">
      <c r="B13" s="15"/>
      <c r="C13" s="16"/>
      <c r="D13" s="5"/>
      <c r="E13" s="12"/>
      <c r="F13" s="4"/>
      <c r="G13" s="4"/>
      <c r="H13" s="4"/>
      <c r="I13" s="4"/>
      <c r="J13" s="6"/>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row>
    <row r="14" spans="2:121" s="1" customFormat="1" ht="15" customHeight="1">
      <c r="B14" s="15"/>
      <c r="C14" s="16"/>
      <c r="D14" s="5"/>
      <c r="E14" s="12"/>
      <c r="F14" s="4"/>
      <c r="G14" s="4"/>
      <c r="H14" s="4"/>
      <c r="I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row>
    <row r="15" spans="2:121" s="1" customFormat="1" ht="15" customHeight="1">
      <c r="B15" s="15"/>
      <c r="C15" s="16"/>
      <c r="D15" s="5"/>
      <c r="E15" s="12"/>
      <c r="F15" s="4"/>
      <c r="G15" s="4"/>
      <c r="H15" s="4"/>
      <c r="I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row>
    <row r="16" spans="2:121" s="1" customFormat="1" ht="15" customHeight="1">
      <c r="B16" s="15"/>
      <c r="C16" s="16"/>
      <c r="D16" s="5"/>
      <c r="E16" s="12"/>
      <c r="F16" s="4"/>
      <c r="G16" s="4"/>
      <c r="H16" s="4"/>
      <c r="I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row>
    <row r="17" spans="2:121" s="1" customFormat="1" ht="15" customHeight="1">
      <c r="B17" s="15"/>
      <c r="C17" s="16"/>
      <c r="D17" s="5"/>
      <c r="E17" s="12"/>
      <c r="F17" s="4"/>
      <c r="G17" s="4"/>
      <c r="H17" s="4"/>
      <c r="I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row>
    <row r="18" spans="2:121" s="1" customFormat="1" ht="15" customHeight="1">
      <c r="B18" s="15"/>
      <c r="C18" s="16"/>
      <c r="D18" s="5"/>
      <c r="E18" s="12"/>
      <c r="F18" s="4"/>
      <c r="G18" s="4"/>
      <c r="H18" s="4"/>
      <c r="I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row>
    <row r="19" spans="2:121" s="1" customFormat="1" ht="15" customHeight="1">
      <c r="B19" s="15"/>
      <c r="C19" s="16"/>
      <c r="D19" s="5"/>
      <c r="E19" s="12"/>
      <c r="F19" s="4"/>
      <c r="G19" s="4"/>
      <c r="H19" s="4"/>
      <c r="I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row>
    <row r="20" spans="2:121" s="1" customFormat="1" ht="15" customHeight="1">
      <c r="B20" s="15"/>
      <c r="C20" s="16"/>
      <c r="D20" s="5"/>
      <c r="E20" s="12"/>
      <c r="F20" s="4"/>
      <c r="G20" s="4"/>
      <c r="H20" s="4"/>
      <c r="I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row>
    <row r="21" spans="2:121" s="1" customFormat="1" ht="15" customHeight="1">
      <c r="B21" s="15"/>
      <c r="C21" s="16"/>
      <c r="D21" s="5"/>
      <c r="E21" s="12"/>
      <c r="F21" s="4"/>
      <c r="G21" s="4"/>
      <c r="H21" s="4"/>
      <c r="I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row>
    <row r="22" spans="2:121" s="1" customFormat="1" ht="15" customHeight="1">
      <c r="B22" s="15"/>
      <c r="C22" s="16"/>
      <c r="D22" s="5"/>
      <c r="E22" s="12"/>
      <c r="F22" s="4"/>
      <c r="G22" s="4"/>
      <c r="H22" s="4"/>
      <c r="I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row>
    <row r="23" spans="2:121" s="1" customFormat="1" ht="15" customHeight="1">
      <c r="B23" s="15"/>
      <c r="C23" s="16"/>
      <c r="D23" s="5"/>
      <c r="E23" s="12"/>
      <c r="F23" s="4"/>
      <c r="G23" s="4"/>
      <c r="H23" s="4"/>
      <c r="I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row>
    <row r="24" spans="2:121" s="1" customFormat="1" ht="15" customHeight="1">
      <c r="B24" s="15"/>
      <c r="C24" s="16"/>
      <c r="D24" s="5"/>
      <c r="E24" s="12"/>
      <c r="F24" s="4"/>
      <c r="G24" s="4"/>
      <c r="H24" s="4"/>
      <c r="I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row>
    <row r="25" spans="2:121" s="1" customFormat="1" ht="15" customHeight="1">
      <c r="B25" s="15"/>
      <c r="C25" s="16"/>
      <c r="D25" s="5"/>
      <c r="E25" s="12"/>
      <c r="F25" s="4"/>
      <c r="G25" s="4"/>
      <c r="H25" s="4"/>
      <c r="I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row>
    <row r="26" spans="2:121" s="1" customFormat="1" ht="15" customHeight="1">
      <c r="B26" s="15"/>
      <c r="C26" s="16"/>
      <c r="D26" s="5"/>
      <c r="E26" s="12"/>
      <c r="F26" s="4"/>
      <c r="G26" s="4"/>
      <c r="H26" s="4"/>
      <c r="I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row>
    <row r="27" spans="2:121" s="1" customFormat="1" ht="15" customHeight="1">
      <c r="B27" s="20"/>
      <c r="C27" s="20"/>
      <c r="D27" s="45"/>
      <c r="E27" s="34"/>
      <c r="F27" s="10"/>
      <c r="G27" s="10"/>
      <c r="H27" s="4"/>
      <c r="I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row>
    <row r="28" spans="2:121" s="4" customFormat="1" ht="129.94999999999999" customHeight="1">
      <c r="B28" s="20"/>
      <c r="C28" s="20"/>
      <c r="D28" s="45"/>
      <c r="E28" s="21"/>
      <c r="F28" s="22" t="s">
        <v>14</v>
      </c>
      <c r="G28" s="24" t="s">
        <v>15</v>
      </c>
      <c r="H28" s="17"/>
      <c r="I28" s="17"/>
      <c r="J28" s="1"/>
      <c r="K28" s="9"/>
      <c r="L28" s="9"/>
      <c r="M28" s="9"/>
      <c r="X28" s="17"/>
      <c r="Y28" s="17"/>
      <c r="Z28" s="17"/>
      <c r="AA28" s="17"/>
      <c r="AB28" s="17"/>
      <c r="AC28" s="17"/>
    </row>
    <row r="29" spans="2:121" s="3" customFormat="1" ht="20.100000000000001" customHeight="1">
      <c r="B29" s="20"/>
      <c r="C29" s="20"/>
      <c r="D29" s="45"/>
      <c r="E29" s="11" t="s">
        <v>0</v>
      </c>
      <c r="F29" s="25"/>
      <c r="G29" s="27"/>
      <c r="H29" s="18"/>
      <c r="I29" s="18"/>
      <c r="J29" s="1"/>
      <c r="N29" s="64" t="s">
        <v>0</v>
      </c>
      <c r="V29" s="12"/>
      <c r="W29" s="4"/>
      <c r="X29" s="14" t="s">
        <v>1</v>
      </c>
      <c r="Y29" s="18"/>
      <c r="Z29" s="18"/>
      <c r="AA29" s="18"/>
      <c r="AB29" s="18"/>
      <c r="AC29" s="18"/>
    </row>
    <row r="30" spans="2:121" s="1" customFormat="1" ht="22.5" customHeight="1">
      <c r="B30" s="279" t="s">
        <v>2</v>
      </c>
      <c r="C30" s="280"/>
      <c r="D30" s="280"/>
      <c r="E30" s="38">
        <v>548</v>
      </c>
      <c r="F30" s="35">
        <v>81.751824817518255</v>
      </c>
      <c r="G30" s="33">
        <v>18.248175182481752</v>
      </c>
      <c r="H30" s="19"/>
      <c r="I30" s="19"/>
      <c r="K30" s="279" t="s">
        <v>2</v>
      </c>
      <c r="L30" s="280"/>
      <c r="M30" s="280"/>
      <c r="N30" s="38">
        <f t="shared" ref="N30:N32" si="0">IF(LEN(E30)=0,"",E30)</f>
        <v>548</v>
      </c>
      <c r="O30" s="71"/>
      <c r="P30" s="72"/>
      <c r="Q30" s="72"/>
      <c r="R30" s="72"/>
      <c r="S30" s="72"/>
      <c r="T30" s="72"/>
      <c r="U30" s="72"/>
      <c r="V30" s="72"/>
      <c r="W30" s="73"/>
      <c r="X30" s="74"/>
      <c r="Y30" s="8"/>
      <c r="Z30" s="8"/>
      <c r="AA30" s="8"/>
      <c r="AB30" s="8"/>
      <c r="AC30" s="8"/>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row>
    <row r="31" spans="2:121" s="1" customFormat="1" ht="22.5" customHeight="1">
      <c r="B31" s="281" t="s">
        <v>3</v>
      </c>
      <c r="C31" s="42" t="s">
        <v>4</v>
      </c>
      <c r="D31" s="43"/>
      <c r="E31" s="39">
        <v>428</v>
      </c>
      <c r="F31" s="54">
        <v>87.383177570093466</v>
      </c>
      <c r="G31" s="55">
        <v>12.616822429906541</v>
      </c>
      <c r="H31" s="19"/>
      <c r="I31" s="19"/>
      <c r="J31" s="4"/>
      <c r="K31" s="281" t="s">
        <v>3</v>
      </c>
      <c r="L31" s="42" t="s">
        <v>283</v>
      </c>
      <c r="M31" s="43"/>
      <c r="N31" s="39">
        <f t="shared" si="0"/>
        <v>428</v>
      </c>
      <c r="O31" s="65"/>
      <c r="P31" s="7"/>
      <c r="Q31" s="7"/>
      <c r="R31" s="7"/>
      <c r="S31" s="7"/>
      <c r="T31" s="7"/>
      <c r="U31" s="7"/>
      <c r="V31" s="7"/>
      <c r="W31" s="4"/>
      <c r="X31" s="66"/>
      <c r="Y31" s="8"/>
      <c r="Z31" s="8"/>
      <c r="AA31" s="8"/>
      <c r="AB31" s="8"/>
      <c r="AC31" s="8"/>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row>
    <row r="32" spans="2:121" s="1" customFormat="1" ht="22.5" customHeight="1">
      <c r="B32" s="282"/>
      <c r="C32" s="41" t="s">
        <v>5</v>
      </c>
      <c r="D32" s="44"/>
      <c r="E32" s="40">
        <v>120</v>
      </c>
      <c r="F32" s="52">
        <v>61.666666666666671</v>
      </c>
      <c r="G32" s="53">
        <v>38.333333333333336</v>
      </c>
      <c r="H32" s="19"/>
      <c r="I32" s="19"/>
      <c r="J32" s="4"/>
      <c r="K32" s="282"/>
      <c r="L32" s="41" t="s">
        <v>285</v>
      </c>
      <c r="M32" s="44"/>
      <c r="N32" s="40">
        <f t="shared" si="0"/>
        <v>120</v>
      </c>
      <c r="O32" s="67"/>
      <c r="P32" s="68"/>
      <c r="Q32" s="68"/>
      <c r="R32" s="68"/>
      <c r="S32" s="68"/>
      <c r="T32" s="68"/>
      <c r="U32" s="68"/>
      <c r="V32" s="68"/>
      <c r="W32" s="69"/>
      <c r="X32" s="70"/>
      <c r="Y32" s="8"/>
      <c r="Z32" s="8"/>
      <c r="AA32" s="8"/>
      <c r="AB32" s="8"/>
      <c r="AC32" s="8"/>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row>
    <row r="33" ht="22.5" customHeight="1"/>
    <row r="34" ht="22.5" customHeight="1"/>
    <row r="35" ht="22.5" customHeight="1"/>
    <row r="36" ht="22.5" customHeight="1"/>
    <row r="37" ht="22.5" customHeight="1"/>
    <row r="38" ht="22.5" customHeight="1"/>
    <row r="39" ht="22.5" customHeight="1"/>
    <row r="40" ht="22.5" customHeight="1"/>
    <row r="41" ht="22.5" customHeight="1"/>
    <row r="42" ht="22.5" customHeight="1"/>
    <row r="43" ht="22.5" customHeight="1"/>
    <row r="44" ht="22.5" customHeight="1"/>
    <row r="45" ht="22.5" customHeight="1"/>
    <row r="46" ht="22.5" customHeight="1"/>
    <row r="47" ht="22.5" customHeight="1"/>
    <row r="48" ht="22.5" customHeight="1"/>
    <row r="49" ht="22.5" customHeight="1"/>
    <row r="50" ht="22.5" customHeight="1"/>
    <row r="51" ht="22.5" customHeight="1"/>
  </sheetData>
  <mergeCells count="4">
    <mergeCell ref="B30:D30"/>
    <mergeCell ref="B31:B32"/>
    <mergeCell ref="K30:M30"/>
    <mergeCell ref="K31:K32"/>
  </mergeCells>
  <phoneticPr fontId="7"/>
  <conditionalFormatting sqref="X28:AC28 C31:C32 F28:I28">
    <cfRule type="cellIs" dxfId="150" priority="2" stopIfTrue="1" operator="equal">
      <formula>"."</formula>
    </cfRule>
  </conditionalFormatting>
  <conditionalFormatting sqref="L31:L32">
    <cfRule type="cellIs" dxfId="149"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60"/>
  <sheetViews>
    <sheetView showGridLines="0" topLeftCell="A20" zoomScale="80" workbookViewId="0">
      <selection activeCell="N32" sqref="N32"/>
    </sheetView>
  </sheetViews>
  <sheetFormatPr defaultColWidth="5.25" defaultRowHeight="13.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c r="B28" s="20"/>
      <c r="C28" s="20"/>
      <c r="D28" s="45"/>
      <c r="E28" s="21"/>
      <c r="F28" s="22" t="s">
        <v>84</v>
      </c>
      <c r="G28" s="23" t="s">
        <v>85</v>
      </c>
      <c r="H28" s="23" t="s">
        <v>86</v>
      </c>
      <c r="I28" s="24" t="s">
        <v>87</v>
      </c>
      <c r="J28" s="17"/>
      <c r="K28" s="17"/>
      <c r="L28" s="1"/>
      <c r="M28" s="9"/>
      <c r="N28" s="9"/>
      <c r="O28" s="9"/>
      <c r="Z28" s="17"/>
      <c r="AA28" s="17"/>
      <c r="AB28" s="17"/>
      <c r="AC28" s="17"/>
      <c r="AD28" s="17"/>
      <c r="AE28" s="17"/>
    </row>
    <row r="29" spans="2:123" s="3" customFormat="1" ht="20.100000000000001" customHeight="1">
      <c r="B29" s="20"/>
      <c r="C29" s="20"/>
      <c r="D29" s="45"/>
      <c r="E29" s="11" t="s">
        <v>0</v>
      </c>
      <c r="F29" s="25"/>
      <c r="G29" s="26"/>
      <c r="H29" s="26"/>
      <c r="I29" s="27"/>
      <c r="J29" s="18"/>
      <c r="K29" s="18"/>
      <c r="L29" s="1"/>
      <c r="P29" s="64" t="s">
        <v>0</v>
      </c>
      <c r="X29" s="12"/>
      <c r="Y29" s="4"/>
      <c r="Z29" s="14" t="s">
        <v>1</v>
      </c>
      <c r="AA29" s="18"/>
      <c r="AB29" s="18"/>
      <c r="AC29" s="18"/>
      <c r="AD29" s="18"/>
      <c r="AE29" s="18"/>
    </row>
    <row r="30" spans="2:123" s="1" customFormat="1" ht="22.5" customHeight="1">
      <c r="B30" s="279" t="s">
        <v>2</v>
      </c>
      <c r="C30" s="280"/>
      <c r="D30" s="280"/>
      <c r="E30" s="38">
        <v>548</v>
      </c>
      <c r="F30" s="35">
        <v>16.240875912408757</v>
      </c>
      <c r="G30" s="32">
        <v>40.875912408759127</v>
      </c>
      <c r="H30" s="32">
        <v>33.759124087591239</v>
      </c>
      <c r="I30" s="33">
        <v>9.1240875912408761</v>
      </c>
      <c r="J30" s="19"/>
      <c r="K30" s="19"/>
      <c r="M30" s="279" t="s">
        <v>2</v>
      </c>
      <c r="N30" s="280"/>
      <c r="O30" s="280"/>
      <c r="P30" s="38">
        <f t="shared" ref="P30:P32" si="0">IF(LEN(E30)=0,"",E30)</f>
        <v>548</v>
      </c>
      <c r="Q30" s="71"/>
      <c r="R30" s="72"/>
      <c r="S30" s="72"/>
      <c r="T30" s="72"/>
      <c r="U30" s="72"/>
      <c r="V30" s="72"/>
      <c r="W30" s="72"/>
      <c r="X30" s="72"/>
      <c r="Y30" s="73"/>
      <c r="Z30" s="74"/>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c r="B31" s="281" t="s">
        <v>3</v>
      </c>
      <c r="C31" s="42" t="s">
        <v>4</v>
      </c>
      <c r="D31" s="43"/>
      <c r="E31" s="39">
        <v>428</v>
      </c>
      <c r="F31" s="36">
        <v>15.654205607476634</v>
      </c>
      <c r="G31" s="28">
        <v>41.121495327102799</v>
      </c>
      <c r="H31" s="28">
        <v>34.112149532710276</v>
      </c>
      <c r="I31" s="29">
        <v>9.1121495327102799</v>
      </c>
      <c r="J31" s="8">
        <f>SUM(F31:G31)</f>
        <v>56.775700934579433</v>
      </c>
      <c r="K31" s="19"/>
      <c r="L31" s="4"/>
      <c r="M31" s="281" t="s">
        <v>3</v>
      </c>
      <c r="N31" s="42" t="s">
        <v>283</v>
      </c>
      <c r="O31" s="43"/>
      <c r="P31" s="39">
        <f t="shared" si="0"/>
        <v>428</v>
      </c>
      <c r="Q31" s="65"/>
      <c r="R31" s="7"/>
      <c r="S31" s="7"/>
      <c r="T31" s="7"/>
      <c r="U31" s="7"/>
      <c r="V31" s="7"/>
      <c r="W31" s="7"/>
      <c r="X31" s="7"/>
      <c r="Y31" s="4"/>
      <c r="Z31" s="66"/>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c r="B32" s="282"/>
      <c r="C32" s="41" t="s">
        <v>5</v>
      </c>
      <c r="D32" s="44"/>
      <c r="E32" s="40">
        <v>120</v>
      </c>
      <c r="F32" s="37">
        <v>18.333333333333332</v>
      </c>
      <c r="G32" s="30">
        <v>40</v>
      </c>
      <c r="H32" s="30">
        <v>32.5</v>
      </c>
      <c r="I32" s="31">
        <v>9.1666666666666661</v>
      </c>
      <c r="J32" s="8">
        <f>SUM(F32:G32)</f>
        <v>58.333333333333329</v>
      </c>
      <c r="K32" s="19"/>
      <c r="L32" s="4"/>
      <c r="M32" s="282"/>
      <c r="N32" s="41" t="s">
        <v>285</v>
      </c>
      <c r="O32" s="44"/>
      <c r="P32" s="40">
        <f t="shared" si="0"/>
        <v>120</v>
      </c>
      <c r="Q32" s="67"/>
      <c r="R32" s="68"/>
      <c r="S32" s="68"/>
      <c r="T32" s="68"/>
      <c r="U32" s="68"/>
      <c r="V32" s="68"/>
      <c r="W32" s="68"/>
      <c r="X32" s="68"/>
      <c r="Y32" s="69"/>
      <c r="Z32" s="70"/>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3:9" ht="22.5" customHeight="1"/>
    <row r="34" spans="3:9" ht="22.5" customHeight="1">
      <c r="D34" s="75" t="str">
        <f>F28</f>
        <v>スペシャリストだと思う</v>
      </c>
      <c r="E34" s="75" t="str">
        <f t="shared" ref="E34:H34" si="1">G28</f>
        <v>どちらかと言えばスペシャリストだと思う</v>
      </c>
      <c r="F34" s="75" t="str">
        <f t="shared" si="1"/>
        <v>どちらかと言えばジェネラリストだと思う</v>
      </c>
      <c r="G34" s="75" t="str">
        <f t="shared" si="1"/>
        <v>ジェネラリストだと思う</v>
      </c>
      <c r="H34" s="75">
        <f t="shared" si="1"/>
        <v>0</v>
      </c>
      <c r="I34" s="75" t="s">
        <v>227</v>
      </c>
    </row>
    <row r="35" spans="3:9" ht="22.5" customHeight="1">
      <c r="C35" t="str">
        <f>C31 &amp; "管理職" &amp; "(n=" &amp; E31 &amp; ")"</f>
        <v>男性管理職(n=428)</v>
      </c>
      <c r="D35" s="76">
        <f>F31</f>
        <v>15.654205607476634</v>
      </c>
      <c r="E35" s="76">
        <f t="shared" ref="E35:H36" si="2">G31</f>
        <v>41.121495327102799</v>
      </c>
      <c r="F35" s="76">
        <f t="shared" si="2"/>
        <v>34.112149532710276</v>
      </c>
      <c r="G35" s="76">
        <f t="shared" si="2"/>
        <v>9.1121495327102799</v>
      </c>
      <c r="H35" s="76">
        <f t="shared" si="2"/>
        <v>56.775700934579433</v>
      </c>
      <c r="I35" s="76">
        <f>SUM(D35:H35)</f>
        <v>156.77570093457942</v>
      </c>
    </row>
    <row r="36" spans="3:9" ht="22.5" customHeight="1">
      <c r="C36" t="str">
        <f>C32  &amp; "管理職"&amp; "(n=" &amp; E32 &amp; ")"</f>
        <v>女性管理職(n=120)</v>
      </c>
      <c r="D36" s="76">
        <f>F32</f>
        <v>18.333333333333332</v>
      </c>
      <c r="E36" s="76">
        <f t="shared" si="2"/>
        <v>40</v>
      </c>
      <c r="F36" s="76">
        <f t="shared" si="2"/>
        <v>32.5</v>
      </c>
      <c r="G36" s="76">
        <f t="shared" si="2"/>
        <v>9.1666666666666661</v>
      </c>
      <c r="H36" s="76">
        <f t="shared" si="2"/>
        <v>58.333333333333329</v>
      </c>
      <c r="I36" s="76">
        <f>SUM(D36:H36)</f>
        <v>158.33333333333331</v>
      </c>
    </row>
    <row r="37" spans="3:9" ht="22.5" customHeight="1"/>
    <row r="38" spans="3:9" ht="22.5" customHeight="1"/>
    <row r="39" spans="3:9" ht="22.5" customHeight="1"/>
    <row r="40" spans="3:9" ht="22.5" customHeight="1"/>
    <row r="41" spans="3:9" ht="22.5" customHeight="1"/>
    <row r="42" spans="3:9" ht="22.5" customHeight="1"/>
    <row r="43" spans="3:9" ht="22.5" customHeight="1"/>
    <row r="44" spans="3:9" ht="22.5" customHeight="1"/>
    <row r="45" spans="3:9" ht="22.5" customHeight="1"/>
    <row r="46" spans="3:9" ht="22.5" customHeight="1"/>
    <row r="47" spans="3:9" ht="22.5" customHeight="1"/>
    <row r="48" spans="3:9" ht="22.5" customHeight="1"/>
    <row r="49" ht="22.5" customHeight="1"/>
    <row r="50" ht="22.5" customHeight="1"/>
    <row r="51" ht="22.5" customHeight="1"/>
    <row r="52" ht="22.5" customHeight="1"/>
    <row r="53" ht="22.5" customHeight="1"/>
    <row r="54" ht="22.5" customHeight="1"/>
    <row r="55" ht="22.5" customHeight="1"/>
    <row r="56" ht="22.5" customHeight="1"/>
    <row r="57" ht="22.5" customHeight="1"/>
    <row r="58" ht="22.5" customHeight="1"/>
    <row r="59" ht="22.5" customHeight="1"/>
    <row r="60" ht="22.5" customHeight="1"/>
  </sheetData>
  <mergeCells count="4">
    <mergeCell ref="B30:D30"/>
    <mergeCell ref="B31:B32"/>
    <mergeCell ref="M30:O30"/>
    <mergeCell ref="M31:M32"/>
  </mergeCells>
  <phoneticPr fontId="7"/>
  <conditionalFormatting sqref="Z28:AE28 C31:C32 F28:K28">
    <cfRule type="cellIs" dxfId="87" priority="2" stopIfTrue="1" operator="equal">
      <formula>"."</formula>
    </cfRule>
  </conditionalFormatting>
  <conditionalFormatting sqref="N31:N32">
    <cfRule type="cellIs" dxfId="86"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B1:DS51"/>
  <sheetViews>
    <sheetView showGridLines="0" topLeftCell="A29" zoomScale="80" workbookViewId="0">
      <selection activeCell="N32" sqref="N32"/>
    </sheetView>
  </sheetViews>
  <sheetFormatPr defaultColWidth="5.25" defaultRowHeight="13.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c r="B28" s="20"/>
      <c r="C28" s="20"/>
      <c r="D28" s="45"/>
      <c r="E28" s="21"/>
      <c r="F28" s="22" t="s">
        <v>88</v>
      </c>
      <c r="G28" s="23" t="s">
        <v>89</v>
      </c>
      <c r="H28" s="23" t="s">
        <v>90</v>
      </c>
      <c r="I28" s="24" t="s">
        <v>91</v>
      </c>
      <c r="J28" s="17"/>
      <c r="K28" s="17"/>
      <c r="L28" s="1"/>
      <c r="M28" s="9"/>
      <c r="N28" s="9"/>
      <c r="O28" s="9"/>
      <c r="Z28" s="17"/>
      <c r="AA28" s="17"/>
      <c r="AB28" s="17"/>
      <c r="AC28" s="17"/>
      <c r="AD28" s="17"/>
      <c r="AE28" s="17"/>
    </row>
    <row r="29" spans="2:123" s="3" customFormat="1" ht="20.100000000000001" customHeight="1">
      <c r="B29" s="20"/>
      <c r="C29" s="20"/>
      <c r="D29" s="45"/>
      <c r="E29" s="11" t="s">
        <v>0</v>
      </c>
      <c r="F29" s="25"/>
      <c r="G29" s="26"/>
      <c r="H29" s="26"/>
      <c r="I29" s="27"/>
      <c r="J29" s="18"/>
      <c r="K29" s="18"/>
      <c r="L29" s="1"/>
      <c r="P29" s="64" t="s">
        <v>0</v>
      </c>
      <c r="X29" s="12"/>
      <c r="Y29" s="4"/>
      <c r="Z29" s="14" t="s">
        <v>1</v>
      </c>
      <c r="AA29" s="18"/>
      <c r="AB29" s="18"/>
      <c r="AC29" s="18"/>
      <c r="AD29" s="18"/>
      <c r="AE29" s="18"/>
    </row>
    <row r="30" spans="2:123" s="1" customFormat="1" ht="22.5" customHeight="1">
      <c r="B30" s="279" t="s">
        <v>2</v>
      </c>
      <c r="C30" s="280"/>
      <c r="D30" s="280"/>
      <c r="E30" s="38">
        <v>548</v>
      </c>
      <c r="F30" s="35">
        <v>38.503649635036496</v>
      </c>
      <c r="G30" s="32">
        <v>44.525547445255476</v>
      </c>
      <c r="H30" s="32">
        <v>13.686131386861314</v>
      </c>
      <c r="I30" s="33">
        <v>3.2846715328467155</v>
      </c>
      <c r="J30" s="19"/>
      <c r="K30" s="19"/>
      <c r="M30" s="279" t="s">
        <v>2</v>
      </c>
      <c r="N30" s="280"/>
      <c r="O30" s="280"/>
      <c r="P30" s="38">
        <f t="shared" ref="P30:P32" si="0">IF(LEN(E30)=0,"",E30)</f>
        <v>548</v>
      </c>
      <c r="Q30" s="71"/>
      <c r="R30" s="72"/>
      <c r="S30" s="72"/>
      <c r="T30" s="72"/>
      <c r="U30" s="72"/>
      <c r="V30" s="72"/>
      <c r="W30" s="72"/>
      <c r="X30" s="72"/>
      <c r="Y30" s="73"/>
      <c r="Z30" s="74"/>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c r="B31" s="281" t="s">
        <v>3</v>
      </c>
      <c r="C31" s="42" t="s">
        <v>4</v>
      </c>
      <c r="D31" s="43"/>
      <c r="E31" s="39">
        <v>428</v>
      </c>
      <c r="F31" s="36">
        <v>36.915887850467286</v>
      </c>
      <c r="G31" s="28">
        <v>45.794392523364486</v>
      </c>
      <c r="H31" s="28">
        <v>13.785046728971961</v>
      </c>
      <c r="I31" s="29">
        <v>3.5046728971962615</v>
      </c>
      <c r="J31" s="8">
        <f>SUM(F31:G31)</f>
        <v>82.710280373831779</v>
      </c>
      <c r="K31" s="19"/>
      <c r="L31" s="4"/>
      <c r="M31" s="281" t="s">
        <v>3</v>
      </c>
      <c r="N31" s="42" t="s">
        <v>283</v>
      </c>
      <c r="O31" s="43"/>
      <c r="P31" s="39">
        <f t="shared" si="0"/>
        <v>428</v>
      </c>
      <c r="Q31" s="65"/>
      <c r="R31" s="7"/>
      <c r="S31" s="7"/>
      <c r="T31" s="7"/>
      <c r="U31" s="7"/>
      <c r="V31" s="7"/>
      <c r="W31" s="7"/>
      <c r="X31" s="7"/>
      <c r="Y31" s="4"/>
      <c r="Z31" s="66"/>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c r="B32" s="282"/>
      <c r="C32" s="41" t="s">
        <v>5</v>
      </c>
      <c r="D32" s="44"/>
      <c r="E32" s="40">
        <v>120</v>
      </c>
      <c r="F32" s="47">
        <v>44.166666666666664</v>
      </c>
      <c r="G32" s="30">
        <v>40</v>
      </c>
      <c r="H32" s="30">
        <v>13.333333333333334</v>
      </c>
      <c r="I32" s="31">
        <v>2.5</v>
      </c>
      <c r="J32" s="8">
        <f>SUM(F32:G32)</f>
        <v>84.166666666666657</v>
      </c>
      <c r="K32" s="19"/>
      <c r="L32" s="4"/>
      <c r="M32" s="282"/>
      <c r="N32" s="41" t="s">
        <v>285</v>
      </c>
      <c r="O32" s="44"/>
      <c r="P32" s="40">
        <f t="shared" si="0"/>
        <v>120</v>
      </c>
      <c r="Q32" s="67"/>
      <c r="R32" s="68"/>
      <c r="S32" s="68"/>
      <c r="T32" s="68"/>
      <c r="U32" s="68"/>
      <c r="V32" s="68"/>
      <c r="W32" s="68"/>
      <c r="X32" s="68"/>
      <c r="Y32" s="69"/>
      <c r="Z32" s="70"/>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3:8" ht="22.5" customHeight="1"/>
    <row r="34" spans="3:8" ht="22.5" customHeight="1">
      <c r="D34" s="75" t="str">
        <f>F28</f>
        <v>大いに明確になっている</v>
      </c>
      <c r="E34" s="75" t="str">
        <f t="shared" ref="E34:G34" si="1">G28</f>
        <v>やや明確になっている</v>
      </c>
      <c r="F34" s="75" t="str">
        <f t="shared" si="1"/>
        <v>あまり明確になっていない</v>
      </c>
      <c r="G34" s="75" t="str">
        <f t="shared" si="1"/>
        <v>明確になっていない</v>
      </c>
      <c r="H34" s="75" t="s">
        <v>227</v>
      </c>
    </row>
    <row r="35" spans="3:8" ht="22.5" customHeight="1">
      <c r="C35" t="str">
        <f>C31 &amp; "管理職" &amp; "(n=" &amp; E31 &amp; ")"</f>
        <v>男性管理職(n=428)</v>
      </c>
      <c r="D35" s="76">
        <f>F31</f>
        <v>36.915887850467286</v>
      </c>
      <c r="E35" s="76">
        <f t="shared" ref="E35:G36" si="2">G31</f>
        <v>45.794392523364486</v>
      </c>
      <c r="F35" s="76">
        <f t="shared" si="2"/>
        <v>13.785046728971961</v>
      </c>
      <c r="G35" s="76">
        <f t="shared" si="2"/>
        <v>3.5046728971962615</v>
      </c>
      <c r="H35" s="76">
        <f>SUM(D35:G35)</f>
        <v>100</v>
      </c>
    </row>
    <row r="36" spans="3:8" ht="22.5" customHeight="1">
      <c r="C36" t="str">
        <f>C32  &amp; "管理職"&amp; "(n=" &amp; E32 &amp; ")"</f>
        <v>女性管理職(n=120)</v>
      </c>
      <c r="D36" s="76">
        <f>F32</f>
        <v>44.166666666666664</v>
      </c>
      <c r="E36" s="76">
        <f t="shared" si="2"/>
        <v>40</v>
      </c>
      <c r="F36" s="76">
        <f t="shared" si="2"/>
        <v>13.333333333333334</v>
      </c>
      <c r="G36" s="76">
        <f t="shared" si="2"/>
        <v>2.5</v>
      </c>
      <c r="H36" s="76">
        <f>SUM(D36:G36)</f>
        <v>99.999999999999986</v>
      </c>
    </row>
    <row r="37" spans="3:8" ht="22.5" customHeight="1"/>
    <row r="38" spans="3:8" ht="22.5" customHeight="1"/>
    <row r="39" spans="3:8" ht="22.5" customHeight="1"/>
    <row r="40" spans="3:8" ht="22.5" customHeight="1"/>
    <row r="41" spans="3:8" ht="22.5" customHeight="1"/>
    <row r="42" spans="3:8" ht="22.5" customHeight="1"/>
    <row r="43" spans="3:8" ht="22.5" customHeight="1"/>
    <row r="44" spans="3:8" ht="22.5" customHeight="1"/>
    <row r="45" spans="3:8" ht="22.5" customHeight="1"/>
    <row r="46" spans="3:8" ht="22.5" customHeight="1"/>
    <row r="47" spans="3:8" ht="22.5" customHeight="1"/>
    <row r="48" spans="3:8" ht="22.5" customHeight="1"/>
    <row r="49" ht="22.5" customHeight="1"/>
    <row r="50" ht="22.5" customHeight="1"/>
    <row r="51" ht="22.5" customHeight="1"/>
  </sheetData>
  <mergeCells count="4">
    <mergeCell ref="B30:D30"/>
    <mergeCell ref="B31:B32"/>
    <mergeCell ref="M30:O30"/>
    <mergeCell ref="M31:M32"/>
  </mergeCells>
  <phoneticPr fontId="7"/>
  <conditionalFormatting sqref="Z28:AE28 C31:C32 F28:K28">
    <cfRule type="cellIs" dxfId="85" priority="2" stopIfTrue="1" operator="equal">
      <formula>"."</formula>
    </cfRule>
  </conditionalFormatting>
  <conditionalFormatting sqref="N31:N32">
    <cfRule type="cellIs" dxfId="8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R36"/>
  <sheetViews>
    <sheetView topLeftCell="A29" zoomScaleNormal="100" workbookViewId="0">
      <selection activeCell="C32" sqref="C32"/>
    </sheetView>
  </sheetViews>
  <sheetFormatPr defaultColWidth="5.25" defaultRowHeight="13.5"/>
  <cols>
    <col min="1" max="2" width="7" customWidth="1"/>
    <col min="3" max="3" width="25.625" customWidth="1"/>
    <col min="4" max="4" width="4.625" customWidth="1"/>
    <col min="5" max="5" width="5.375" customWidth="1"/>
    <col min="6" max="14" width="6.75" customWidth="1"/>
    <col min="15" max="16" width="5.25" customWidth="1"/>
    <col min="17" max="17" width="3.375" customWidth="1"/>
    <col min="18" max="18" width="7" customWidth="1"/>
    <col min="19" max="19" width="25.625" customWidth="1"/>
    <col min="20" max="20" width="5.375" customWidth="1"/>
  </cols>
  <sheetData>
    <row r="1" spans="2:18" s="1" customFormat="1" ht="21.75" customHeight="1">
      <c r="B1" s="15"/>
      <c r="C1" s="16"/>
      <c r="D1" s="2"/>
      <c r="E1" s="13"/>
      <c r="F1" s="4"/>
      <c r="G1" s="4"/>
      <c r="H1" s="4"/>
      <c r="I1" s="4"/>
      <c r="J1" s="4"/>
      <c r="K1" s="4"/>
      <c r="L1" s="4"/>
      <c r="M1" s="4"/>
      <c r="N1" s="4"/>
    </row>
    <row r="2" spans="2:18" s="1" customFormat="1" ht="15" customHeight="1">
      <c r="B2" s="15"/>
      <c r="C2" s="16"/>
      <c r="D2" s="2"/>
      <c r="E2" s="13"/>
      <c r="F2" s="4"/>
      <c r="G2" s="4"/>
      <c r="H2" s="4"/>
      <c r="I2" s="4"/>
      <c r="J2" s="4"/>
      <c r="K2" s="4"/>
      <c r="L2" s="4"/>
      <c r="M2" s="4"/>
      <c r="N2" s="4"/>
    </row>
    <row r="3" spans="2:18" s="1" customFormat="1" ht="15" customHeight="1">
      <c r="B3" s="15"/>
      <c r="C3" s="16"/>
      <c r="D3" s="2"/>
      <c r="E3" s="13"/>
      <c r="F3" s="4"/>
      <c r="G3" s="4"/>
      <c r="H3" s="4"/>
      <c r="I3" s="4"/>
      <c r="J3" s="4"/>
      <c r="K3" s="4"/>
      <c r="L3" s="4"/>
      <c r="M3" s="4"/>
      <c r="N3" s="4"/>
    </row>
    <row r="4" spans="2:18" s="1" customFormat="1" ht="15" customHeight="1">
      <c r="B4" s="15"/>
      <c r="C4" s="16"/>
      <c r="D4" s="2"/>
      <c r="E4" s="13"/>
      <c r="F4" s="4"/>
      <c r="G4" s="4"/>
      <c r="H4" s="4"/>
      <c r="I4" s="4"/>
      <c r="J4" s="4"/>
      <c r="K4" s="4"/>
      <c r="L4" s="4"/>
      <c r="M4" s="4"/>
      <c r="N4" s="4"/>
    </row>
    <row r="5" spans="2:18" s="1" customFormat="1" ht="15" customHeight="1">
      <c r="B5" s="15"/>
      <c r="C5" s="16"/>
      <c r="D5" s="2"/>
      <c r="E5" s="13"/>
      <c r="F5" s="4"/>
      <c r="G5" s="4"/>
      <c r="H5" s="4"/>
      <c r="I5" s="4"/>
      <c r="J5" s="4"/>
      <c r="K5" s="4"/>
      <c r="L5" s="4"/>
      <c r="M5" s="4"/>
      <c r="N5" s="4"/>
    </row>
    <row r="6" spans="2:18" s="1" customFormat="1" ht="15" customHeight="1">
      <c r="B6" s="15"/>
      <c r="C6" s="16"/>
      <c r="D6" s="2"/>
      <c r="E6" s="13"/>
      <c r="F6" s="4"/>
      <c r="G6" s="4"/>
      <c r="H6" s="4"/>
      <c r="I6" s="4"/>
      <c r="J6" s="4"/>
      <c r="K6" s="4"/>
      <c r="L6" s="4"/>
      <c r="M6" s="4"/>
      <c r="N6" s="4"/>
    </row>
    <row r="7" spans="2:18" s="1" customFormat="1" ht="15" customHeight="1">
      <c r="B7" s="15"/>
      <c r="C7" s="16"/>
      <c r="D7" s="2"/>
      <c r="E7" s="13"/>
      <c r="F7" s="4"/>
      <c r="G7" s="4"/>
      <c r="H7" s="4"/>
      <c r="I7" s="4"/>
      <c r="J7" s="4"/>
      <c r="K7" s="4"/>
      <c r="L7" s="4"/>
      <c r="M7" s="4"/>
      <c r="N7" s="4"/>
    </row>
    <row r="8" spans="2:18" s="1" customFormat="1" ht="15" customHeight="1">
      <c r="B8" s="15"/>
      <c r="C8" s="16"/>
      <c r="D8" s="2"/>
      <c r="E8" s="13"/>
      <c r="F8" s="4"/>
      <c r="G8" s="4"/>
      <c r="H8" s="4"/>
      <c r="I8" s="4"/>
      <c r="J8" s="4"/>
      <c r="K8" s="4"/>
      <c r="L8" s="4"/>
      <c r="M8" s="4"/>
      <c r="N8" s="4"/>
    </row>
    <row r="9" spans="2:18" s="1" customFormat="1" ht="15" hidden="1" customHeight="1">
      <c r="B9" s="15"/>
      <c r="C9" s="16"/>
      <c r="D9" s="2"/>
      <c r="E9" s="13"/>
      <c r="F9" s="4"/>
      <c r="G9" s="4"/>
      <c r="H9" s="4"/>
      <c r="I9" s="4"/>
      <c r="J9" s="4"/>
      <c r="K9" s="4"/>
      <c r="L9" s="4"/>
      <c r="M9" s="4"/>
      <c r="N9" s="4"/>
      <c r="Q9" s="4"/>
      <c r="R9" s="4"/>
    </row>
    <row r="10" spans="2:18" s="1" customFormat="1" ht="15" hidden="1" customHeight="1">
      <c r="B10" s="15"/>
      <c r="C10" s="16"/>
      <c r="D10" s="2"/>
      <c r="E10" s="13"/>
      <c r="F10" s="4"/>
      <c r="G10" s="4"/>
      <c r="H10" s="4"/>
      <c r="I10" s="4"/>
      <c r="J10" s="4"/>
      <c r="K10" s="4"/>
      <c r="L10" s="4"/>
      <c r="M10" s="4"/>
      <c r="N10" s="4"/>
      <c r="Q10" s="3"/>
      <c r="R10" s="3"/>
    </row>
    <row r="11" spans="2:18" s="1" customFormat="1" ht="15" hidden="1" customHeight="1">
      <c r="B11" s="15"/>
      <c r="C11" s="16"/>
      <c r="D11" s="2"/>
      <c r="E11" s="13"/>
      <c r="F11" s="4"/>
      <c r="G11" s="4"/>
      <c r="H11" s="4"/>
      <c r="I11" s="4"/>
      <c r="J11" s="4"/>
      <c r="K11" s="4"/>
      <c r="L11" s="4"/>
      <c r="M11" s="4"/>
      <c r="N11" s="4"/>
      <c r="Q11" s="6"/>
    </row>
    <row r="12" spans="2:18" s="1" customFormat="1" ht="15" hidden="1" customHeight="1">
      <c r="B12" s="15"/>
      <c r="C12" s="16"/>
      <c r="D12" s="2"/>
      <c r="E12" s="13"/>
      <c r="F12" s="4"/>
      <c r="G12" s="4"/>
      <c r="H12" s="4"/>
      <c r="I12" s="4"/>
      <c r="J12" s="4"/>
      <c r="K12" s="4"/>
      <c r="L12" s="4"/>
      <c r="M12" s="4"/>
      <c r="N12" s="4"/>
      <c r="Q12" s="6"/>
    </row>
    <row r="13" spans="2:18" s="1" customFormat="1" ht="15" hidden="1" customHeight="1">
      <c r="B13" s="15"/>
      <c r="C13" s="16"/>
      <c r="D13" s="2"/>
      <c r="E13" s="13"/>
      <c r="F13" s="4"/>
      <c r="G13" s="4"/>
      <c r="H13" s="4"/>
      <c r="I13" s="4"/>
      <c r="J13" s="4"/>
      <c r="K13" s="4"/>
      <c r="L13" s="4"/>
      <c r="M13" s="4"/>
      <c r="N13" s="4"/>
      <c r="Q13" s="6"/>
    </row>
    <row r="14" spans="2:18" s="1" customFormat="1" ht="15" customHeight="1">
      <c r="B14" s="15"/>
      <c r="C14" s="16"/>
      <c r="D14" s="2"/>
      <c r="E14" s="13"/>
      <c r="F14" s="4"/>
      <c r="G14" s="4"/>
      <c r="H14" s="4"/>
      <c r="I14" s="4"/>
      <c r="J14" s="4"/>
      <c r="K14" s="4"/>
      <c r="L14" s="4"/>
      <c r="M14" s="4"/>
      <c r="N14" s="4"/>
    </row>
    <row r="15" spans="2:18" s="1" customFormat="1" ht="15" customHeight="1">
      <c r="B15" s="15"/>
      <c r="C15" s="16"/>
      <c r="D15" s="2"/>
      <c r="E15" s="13"/>
      <c r="F15" s="4"/>
      <c r="G15" s="4"/>
      <c r="H15" s="4"/>
      <c r="I15" s="4"/>
      <c r="J15" s="4"/>
      <c r="K15" s="4"/>
      <c r="L15" s="4"/>
      <c r="M15" s="4"/>
      <c r="N15" s="4"/>
    </row>
    <row r="16" spans="2:18" s="1" customFormat="1" ht="15" customHeight="1">
      <c r="B16" s="15"/>
      <c r="C16" s="16"/>
      <c r="D16" s="2"/>
      <c r="E16" s="13"/>
      <c r="F16" s="4"/>
      <c r="G16" s="4"/>
      <c r="H16" s="4"/>
      <c r="I16" s="4"/>
      <c r="J16" s="4"/>
      <c r="K16" s="4"/>
      <c r="L16" s="4"/>
      <c r="M16" s="4"/>
      <c r="N16" s="4"/>
    </row>
    <row r="17" spans="2:18" s="1" customFormat="1" ht="15" customHeight="1">
      <c r="B17" s="15"/>
      <c r="C17" s="16"/>
      <c r="D17" s="2"/>
      <c r="E17" s="13"/>
      <c r="F17" s="4"/>
      <c r="G17" s="4"/>
      <c r="H17" s="4"/>
      <c r="I17" s="4"/>
      <c r="J17" s="4"/>
      <c r="K17" s="4"/>
      <c r="L17" s="4"/>
      <c r="M17" s="4"/>
      <c r="N17" s="4"/>
    </row>
    <row r="18" spans="2:18" s="1" customFormat="1" ht="15" customHeight="1">
      <c r="B18" s="15"/>
      <c r="C18" s="16"/>
      <c r="D18" s="2"/>
      <c r="E18" s="13"/>
      <c r="F18" s="4"/>
      <c r="G18" s="4"/>
      <c r="H18" s="4"/>
      <c r="I18" s="4"/>
      <c r="J18" s="4"/>
      <c r="K18" s="4"/>
      <c r="L18" s="4"/>
      <c r="M18" s="4"/>
      <c r="N18" s="4"/>
    </row>
    <row r="19" spans="2:18" s="1" customFormat="1" ht="15" customHeight="1">
      <c r="B19" s="15"/>
      <c r="C19" s="16"/>
      <c r="D19" s="2"/>
      <c r="E19" s="13"/>
      <c r="F19" s="4"/>
      <c r="G19" s="4"/>
      <c r="H19" s="4"/>
      <c r="I19" s="4"/>
      <c r="J19" s="4"/>
      <c r="K19" s="4"/>
      <c r="L19" s="4"/>
      <c r="M19" s="4"/>
      <c r="N19" s="4"/>
    </row>
    <row r="20" spans="2:18" s="1" customFormat="1" ht="15" customHeight="1">
      <c r="B20" s="15"/>
      <c r="C20" s="16"/>
      <c r="D20" s="2"/>
      <c r="E20" s="13"/>
      <c r="F20" s="4"/>
      <c r="G20" s="4"/>
      <c r="H20" s="4"/>
      <c r="I20" s="4"/>
      <c r="J20" s="4"/>
      <c r="K20" s="4"/>
      <c r="L20" s="4"/>
      <c r="M20" s="4"/>
      <c r="N20" s="4"/>
    </row>
    <row r="21" spans="2:18" s="1" customFormat="1" ht="15" customHeight="1">
      <c r="B21" s="15"/>
      <c r="C21" s="16"/>
      <c r="D21" s="2"/>
      <c r="E21" s="13"/>
      <c r="F21" s="4"/>
      <c r="G21" s="4"/>
      <c r="H21" s="4"/>
      <c r="I21" s="4"/>
      <c r="J21" s="4"/>
      <c r="K21" s="4"/>
      <c r="L21" s="4"/>
      <c r="M21" s="4"/>
      <c r="N21" s="4"/>
    </row>
    <row r="22" spans="2:18" s="1" customFormat="1" ht="15" customHeight="1">
      <c r="B22" s="15"/>
      <c r="C22" s="16"/>
      <c r="D22" s="2"/>
      <c r="E22" s="13"/>
      <c r="F22" s="4"/>
      <c r="G22" s="4"/>
      <c r="H22" s="4"/>
      <c r="I22" s="4"/>
      <c r="J22" s="4"/>
      <c r="K22" s="4"/>
      <c r="L22" s="4"/>
      <c r="M22" s="4"/>
      <c r="N22" s="4"/>
    </row>
    <row r="23" spans="2:18" s="1" customFormat="1" ht="15" customHeight="1">
      <c r="B23" s="15"/>
      <c r="C23" s="16"/>
      <c r="D23" s="2"/>
      <c r="E23" s="13"/>
      <c r="F23" s="4"/>
      <c r="G23" s="4"/>
      <c r="H23" s="4"/>
      <c r="I23" s="4"/>
      <c r="J23" s="4"/>
      <c r="K23" s="4"/>
      <c r="L23" s="4"/>
      <c r="M23" s="4"/>
      <c r="N23" s="4"/>
    </row>
    <row r="24" spans="2:18" s="1" customFormat="1" ht="15" customHeight="1">
      <c r="B24" s="15"/>
      <c r="C24" s="16"/>
      <c r="D24" s="2"/>
      <c r="E24" s="13"/>
      <c r="F24" s="4"/>
      <c r="G24" s="4"/>
      <c r="H24" s="4"/>
      <c r="I24" s="4"/>
      <c r="J24" s="4"/>
      <c r="K24" s="4"/>
      <c r="L24" s="4"/>
      <c r="M24" s="4"/>
      <c r="N24" s="4"/>
    </row>
    <row r="25" spans="2:18" s="1" customFormat="1" ht="15" customHeight="1">
      <c r="B25" s="15"/>
      <c r="C25" s="16"/>
      <c r="D25" s="2"/>
      <c r="E25" s="13"/>
      <c r="F25" s="4"/>
      <c r="G25" s="4"/>
      <c r="H25" s="4"/>
      <c r="I25" s="4"/>
      <c r="J25" s="4"/>
      <c r="K25" s="4"/>
      <c r="L25" s="4"/>
      <c r="M25" s="4"/>
      <c r="N25" s="4"/>
    </row>
    <row r="26" spans="2:18" s="1" customFormat="1" ht="15" customHeight="1">
      <c r="B26" s="15"/>
      <c r="C26" s="16"/>
      <c r="D26" s="2"/>
      <c r="E26" s="13"/>
      <c r="F26" s="4"/>
      <c r="G26" s="4"/>
      <c r="H26" s="4"/>
      <c r="I26" s="4"/>
      <c r="J26" s="4"/>
      <c r="K26" s="4"/>
      <c r="L26" s="4"/>
      <c r="M26" s="4"/>
      <c r="N26" s="4"/>
    </row>
    <row r="27" spans="2:18" s="1" customFormat="1" ht="15" customHeight="1">
      <c r="B27" s="20"/>
      <c r="C27" s="20"/>
      <c r="D27" s="45"/>
      <c r="E27" s="34"/>
      <c r="F27" s="10"/>
      <c r="G27" s="10"/>
      <c r="H27" s="10"/>
      <c r="I27" s="10"/>
      <c r="J27" s="10"/>
      <c r="K27" s="10"/>
      <c r="L27" s="10"/>
      <c r="M27" s="10"/>
      <c r="N27" s="10"/>
    </row>
    <row r="28" spans="2:18" s="4" customFormat="1" ht="129.94999999999999" customHeight="1">
      <c r="B28" s="20"/>
      <c r="C28" s="20"/>
      <c r="D28" s="45"/>
      <c r="E28" s="21"/>
      <c r="F28" s="22" t="s">
        <v>92</v>
      </c>
      <c r="G28" s="23" t="s">
        <v>93</v>
      </c>
      <c r="H28" s="23" t="s">
        <v>94</v>
      </c>
      <c r="I28" s="23" t="s">
        <v>95</v>
      </c>
      <c r="J28" s="23" t="s">
        <v>96</v>
      </c>
      <c r="K28" s="23" t="s">
        <v>97</v>
      </c>
      <c r="L28" s="23" t="s">
        <v>98</v>
      </c>
      <c r="M28" s="23" t="s">
        <v>47</v>
      </c>
      <c r="N28" s="24" t="s">
        <v>99</v>
      </c>
      <c r="O28" s="17"/>
      <c r="P28" s="17"/>
      <c r="Q28" s="1"/>
      <c r="R28" s="1"/>
    </row>
    <row r="29" spans="2:18" s="3" customFormat="1" ht="20.100000000000001" customHeight="1">
      <c r="B29" s="20"/>
      <c r="C29" s="20"/>
      <c r="D29" s="45"/>
      <c r="E29" s="11" t="s">
        <v>0</v>
      </c>
      <c r="F29" s="25"/>
      <c r="G29" s="26"/>
      <c r="H29" s="26"/>
      <c r="I29" s="26"/>
      <c r="J29" s="26"/>
      <c r="K29" s="26"/>
      <c r="L29" s="26"/>
      <c r="M29" s="26"/>
      <c r="N29" s="27"/>
      <c r="Q29" s="1"/>
      <c r="R29" s="1"/>
    </row>
    <row r="30" spans="2:18" s="1" customFormat="1" ht="22.5" customHeight="1">
      <c r="B30" s="279" t="s">
        <v>2</v>
      </c>
      <c r="C30" s="280"/>
      <c r="D30" s="280"/>
      <c r="E30" s="38">
        <v>548</v>
      </c>
      <c r="F30" s="35">
        <v>23.905109489051096</v>
      </c>
      <c r="G30" s="32">
        <v>25</v>
      </c>
      <c r="H30" s="32">
        <v>31.934306569343068</v>
      </c>
      <c r="I30" s="32">
        <v>8.2116788321167888</v>
      </c>
      <c r="J30" s="32">
        <v>24.817518248175183</v>
      </c>
      <c r="K30" s="32">
        <v>7.4817518248175192</v>
      </c>
      <c r="L30" s="32">
        <v>12.956204379562045</v>
      </c>
      <c r="M30" s="32">
        <v>0.91240875912408748</v>
      </c>
      <c r="N30" s="33">
        <v>25.912408759124091</v>
      </c>
      <c r="O30" s="16"/>
      <c r="P30" s="16"/>
    </row>
    <row r="31" spans="2:18" s="1" customFormat="1" ht="22.5" customHeight="1">
      <c r="B31" s="281" t="s">
        <v>3</v>
      </c>
      <c r="C31" s="42" t="s">
        <v>4</v>
      </c>
      <c r="D31" s="43"/>
      <c r="E31" s="39">
        <v>428</v>
      </c>
      <c r="F31" s="36">
        <v>22.196261682242991</v>
      </c>
      <c r="G31" s="28">
        <v>24.065420560747665</v>
      </c>
      <c r="H31" s="28">
        <v>30.373831775700932</v>
      </c>
      <c r="I31" s="28">
        <v>8.4112149532710276</v>
      </c>
      <c r="J31" s="28">
        <v>22.897196261682243</v>
      </c>
      <c r="K31" s="28">
        <v>6.3084112149532707</v>
      </c>
      <c r="L31" s="28">
        <v>12.850467289719624</v>
      </c>
      <c r="M31" s="28">
        <v>1.1682242990654206</v>
      </c>
      <c r="N31" s="29">
        <v>26.168224299065418</v>
      </c>
      <c r="O31" s="16"/>
      <c r="P31" s="16"/>
    </row>
    <row r="32" spans="2:18" s="1" customFormat="1" ht="22.5" customHeight="1">
      <c r="B32" s="282"/>
      <c r="C32" s="41" t="s">
        <v>5</v>
      </c>
      <c r="D32" s="44"/>
      <c r="E32" s="40">
        <v>120</v>
      </c>
      <c r="F32" s="47">
        <v>30</v>
      </c>
      <c r="G32" s="30">
        <v>28.333333333333332</v>
      </c>
      <c r="H32" s="46">
        <v>37.5</v>
      </c>
      <c r="I32" s="30">
        <v>7.5</v>
      </c>
      <c r="J32" s="46">
        <v>31.666666666666664</v>
      </c>
      <c r="K32" s="30">
        <v>11.666666666666666</v>
      </c>
      <c r="L32" s="30">
        <v>13.333333333333334</v>
      </c>
      <c r="M32" s="30">
        <v>0</v>
      </c>
      <c r="N32" s="31">
        <v>25</v>
      </c>
      <c r="O32" s="16"/>
      <c r="P32" s="16"/>
    </row>
    <row r="34" spans="3:13">
      <c r="D34" s="75" t="str">
        <f>F28</f>
        <v>業務に関連した専門の勉強会やセミナー</v>
      </c>
      <c r="E34" s="75" t="str">
        <f t="shared" ref="E34:L34" si="0">G28</f>
        <v>異業種交流会・同業者の会合等</v>
      </c>
      <c r="F34" s="75" t="str">
        <f t="shared" si="0"/>
        <v>学生時代の友人・先輩・後輩やゼミ等を通じた知り合い</v>
      </c>
      <c r="G34" s="75" t="str">
        <f t="shared" si="0"/>
        <v>社会貢献活動を通じたネットワーク</v>
      </c>
      <c r="H34" s="75" t="str">
        <f t="shared" si="0"/>
        <v>趣味を通じたネットワーク</v>
      </c>
      <c r="I34" s="75" t="str">
        <f t="shared" si="0"/>
        <v>子供等を通じたネットワーク</v>
      </c>
      <c r="J34" s="75" t="str">
        <f t="shared" si="0"/>
        <v>地域を通じたネットワーク</v>
      </c>
      <c r="K34" s="75" t="str">
        <f t="shared" si="0"/>
        <v>その他（具体的に【　　　】）</v>
      </c>
      <c r="L34" s="75" t="str">
        <f t="shared" si="0"/>
        <v>外部のネットワークがない</v>
      </c>
      <c r="M34" s="75"/>
    </row>
    <row r="35" spans="3:13">
      <c r="C35" t="str">
        <f>C31 &amp; "管理職(n=" &amp; E31 &amp; ")"</f>
        <v>男性管理職(n=428)</v>
      </c>
      <c r="D35" s="76">
        <f>F31</f>
        <v>22.196261682242991</v>
      </c>
      <c r="E35" s="76">
        <f t="shared" ref="E35:L35" si="1">G31</f>
        <v>24.065420560747665</v>
      </c>
      <c r="F35" s="76">
        <f t="shared" si="1"/>
        <v>30.373831775700932</v>
      </c>
      <c r="G35" s="76">
        <f t="shared" si="1"/>
        <v>8.4112149532710276</v>
      </c>
      <c r="H35" s="76">
        <f t="shared" si="1"/>
        <v>22.897196261682243</v>
      </c>
      <c r="I35" s="76">
        <f t="shared" si="1"/>
        <v>6.3084112149532707</v>
      </c>
      <c r="J35" s="76">
        <f t="shared" si="1"/>
        <v>12.850467289719624</v>
      </c>
      <c r="K35" s="76">
        <f t="shared" si="1"/>
        <v>1.1682242990654206</v>
      </c>
      <c r="L35" s="76">
        <f t="shared" si="1"/>
        <v>26.168224299065418</v>
      </c>
      <c r="M35" s="76"/>
    </row>
    <row r="36" spans="3:13">
      <c r="C36" t="str">
        <f>C32 &amp; "管理職(n=" &amp; E32 &amp; ")"</f>
        <v>女性管理職(n=120)</v>
      </c>
      <c r="D36" s="76">
        <f>F32</f>
        <v>30</v>
      </c>
      <c r="E36" s="76">
        <f t="shared" ref="E36:L36" si="2">G32</f>
        <v>28.333333333333332</v>
      </c>
      <c r="F36" s="76">
        <f t="shared" si="2"/>
        <v>37.5</v>
      </c>
      <c r="G36" s="76">
        <f t="shared" si="2"/>
        <v>7.5</v>
      </c>
      <c r="H36" s="76">
        <f t="shared" si="2"/>
        <v>31.666666666666664</v>
      </c>
      <c r="I36" s="76">
        <f t="shared" si="2"/>
        <v>11.666666666666666</v>
      </c>
      <c r="J36" s="76">
        <f t="shared" si="2"/>
        <v>13.333333333333334</v>
      </c>
      <c r="K36" s="76">
        <f t="shared" si="2"/>
        <v>0</v>
      </c>
      <c r="L36" s="76">
        <f t="shared" si="2"/>
        <v>25</v>
      </c>
      <c r="M36" s="76"/>
    </row>
  </sheetData>
  <mergeCells count="2">
    <mergeCell ref="B30:D30"/>
    <mergeCell ref="B31:B32"/>
  </mergeCells>
  <phoneticPr fontId="7"/>
  <conditionalFormatting sqref="C31:C32 F28:N28">
    <cfRule type="cellIs" dxfId="83" priority="3" stopIfTrue="1" operator="equal">
      <formula>"."</formula>
    </cfRule>
  </conditionalFormatting>
  <conditionalFormatting sqref="O28">
    <cfRule type="cellIs" dxfId="82" priority="2" stopIfTrue="1" operator="equal">
      <formula>"."</formula>
    </cfRule>
  </conditionalFormatting>
  <conditionalFormatting sqref="P28">
    <cfRule type="cellIs" dxfId="81"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M32"/>
  <sheetViews>
    <sheetView showGridLines="0" topLeftCell="A23" zoomScale="80" workbookViewId="0">
      <selection activeCell="C32" sqref="C32"/>
    </sheetView>
  </sheetViews>
  <sheetFormatPr defaultColWidth="5.25" defaultRowHeight="13.5"/>
  <cols>
    <col min="1" max="2" width="7" customWidth="1"/>
    <col min="3" max="3" width="25.625" customWidth="1"/>
    <col min="4" max="4" width="4.625" customWidth="1"/>
    <col min="5" max="5" width="5.375" customWidth="1"/>
    <col min="6" max="9" width="6.75" customWidth="1"/>
    <col min="10" max="11" width="5.25" customWidth="1"/>
    <col min="12" max="12" width="3.375" customWidth="1"/>
    <col min="13" max="13" width="7" customWidth="1"/>
    <col min="14" max="14" width="25.625" customWidth="1"/>
    <col min="15" max="15" width="5.375" customWidth="1"/>
  </cols>
  <sheetData>
    <row r="1" spans="2:13" s="1" customFormat="1" ht="21.75" customHeight="1">
      <c r="B1" s="15"/>
      <c r="C1" s="16"/>
      <c r="D1" s="2"/>
      <c r="E1" s="13"/>
      <c r="F1" s="4"/>
      <c r="G1" s="4"/>
      <c r="H1" s="4"/>
      <c r="I1" s="4"/>
    </row>
    <row r="2" spans="2:13" s="1" customFormat="1" ht="15" customHeight="1">
      <c r="B2" s="15"/>
      <c r="C2" s="16"/>
      <c r="D2" s="2"/>
      <c r="E2" s="13"/>
      <c r="F2" s="4"/>
      <c r="G2" s="4"/>
      <c r="H2" s="4"/>
      <c r="I2" s="4"/>
    </row>
    <row r="3" spans="2:13" s="1" customFormat="1" ht="15" customHeight="1">
      <c r="B3" s="15"/>
      <c r="C3" s="16"/>
      <c r="D3" s="2"/>
      <c r="E3" s="13"/>
      <c r="F3" s="4"/>
      <c r="G3" s="4"/>
      <c r="H3" s="4"/>
      <c r="I3" s="4"/>
    </row>
    <row r="4" spans="2:13" s="1" customFormat="1" ht="15" customHeight="1">
      <c r="B4" s="15"/>
      <c r="C4" s="16"/>
      <c r="D4" s="2"/>
      <c r="E4" s="13"/>
      <c r="F4" s="4"/>
      <c r="G4" s="4"/>
      <c r="H4" s="4"/>
      <c r="I4" s="4"/>
    </row>
    <row r="5" spans="2:13" s="1" customFormat="1" ht="15" customHeight="1">
      <c r="B5" s="15"/>
      <c r="C5" s="16"/>
      <c r="D5" s="2"/>
      <c r="E5" s="13"/>
      <c r="F5" s="4"/>
      <c r="G5" s="4"/>
      <c r="H5" s="4"/>
      <c r="I5" s="4"/>
    </row>
    <row r="6" spans="2:13" s="1" customFormat="1" ht="15" customHeight="1">
      <c r="B6" s="15"/>
      <c r="C6" s="16"/>
      <c r="D6" s="2"/>
      <c r="E6" s="13"/>
      <c r="F6" s="4"/>
      <c r="G6" s="4"/>
      <c r="H6" s="4"/>
      <c r="I6" s="4"/>
    </row>
    <row r="7" spans="2:13" s="1" customFormat="1" ht="15" customHeight="1">
      <c r="B7" s="15"/>
      <c r="C7" s="16"/>
      <c r="D7" s="2"/>
      <c r="E7" s="13"/>
      <c r="F7" s="4"/>
      <c r="G7" s="4"/>
      <c r="H7" s="4"/>
      <c r="I7" s="4"/>
    </row>
    <row r="8" spans="2:13" s="1" customFormat="1" ht="15" customHeight="1">
      <c r="B8" s="15"/>
      <c r="C8" s="16"/>
      <c r="D8" s="2"/>
      <c r="E8" s="13"/>
      <c r="F8" s="4"/>
      <c r="G8" s="4"/>
      <c r="H8" s="4"/>
      <c r="I8" s="4"/>
    </row>
    <row r="9" spans="2:13" s="1" customFormat="1" ht="15" hidden="1" customHeight="1">
      <c r="B9" s="15"/>
      <c r="C9" s="16"/>
      <c r="D9" s="2"/>
      <c r="E9" s="13"/>
      <c r="F9" s="4"/>
      <c r="G9" s="4"/>
      <c r="H9" s="4"/>
      <c r="I9" s="4"/>
      <c r="L9" s="4"/>
      <c r="M9" s="4"/>
    </row>
    <row r="10" spans="2:13" s="1" customFormat="1" ht="15" hidden="1" customHeight="1">
      <c r="B10" s="15"/>
      <c r="C10" s="16"/>
      <c r="D10" s="2"/>
      <c r="E10" s="13"/>
      <c r="F10" s="4"/>
      <c r="G10" s="4"/>
      <c r="H10" s="4"/>
      <c r="I10" s="4"/>
      <c r="L10" s="3"/>
      <c r="M10" s="3"/>
    </row>
    <row r="11" spans="2:13" s="1" customFormat="1" ht="15" hidden="1" customHeight="1">
      <c r="B11" s="15"/>
      <c r="C11" s="16"/>
      <c r="D11" s="2"/>
      <c r="E11" s="13"/>
      <c r="F11" s="4"/>
      <c r="G11" s="4"/>
      <c r="H11" s="4"/>
      <c r="I11" s="4"/>
      <c r="L11" s="6"/>
    </row>
    <row r="12" spans="2:13" s="1" customFormat="1" ht="15" hidden="1" customHeight="1">
      <c r="B12" s="15"/>
      <c r="C12" s="16"/>
      <c r="D12" s="2"/>
      <c r="E12" s="13"/>
      <c r="F12" s="4"/>
      <c r="G12" s="4"/>
      <c r="H12" s="4"/>
      <c r="I12" s="4"/>
      <c r="L12" s="6"/>
    </row>
    <row r="13" spans="2:13" s="1" customFormat="1" ht="15" hidden="1" customHeight="1">
      <c r="B13" s="15"/>
      <c r="C13" s="16"/>
      <c r="D13" s="2"/>
      <c r="E13" s="13"/>
      <c r="F13" s="4"/>
      <c r="G13" s="4"/>
      <c r="H13" s="4"/>
      <c r="I13" s="4"/>
      <c r="L13" s="6"/>
    </row>
    <row r="14" spans="2:13" s="1" customFormat="1" ht="15" customHeight="1">
      <c r="B14" s="15"/>
      <c r="C14" s="16"/>
      <c r="D14" s="2"/>
      <c r="E14" s="13"/>
      <c r="F14" s="4"/>
      <c r="G14" s="4"/>
      <c r="H14" s="4"/>
      <c r="I14" s="4"/>
    </row>
    <row r="15" spans="2:13" s="1" customFormat="1" ht="15" customHeight="1">
      <c r="B15" s="15"/>
      <c r="C15" s="16"/>
      <c r="D15" s="2"/>
      <c r="E15" s="13"/>
      <c r="F15" s="4"/>
      <c r="G15" s="4"/>
      <c r="H15" s="4"/>
      <c r="I15" s="4"/>
    </row>
    <row r="16" spans="2:13" s="1" customFormat="1" ht="15" customHeight="1">
      <c r="B16" s="15"/>
      <c r="C16" s="16"/>
      <c r="D16" s="2"/>
      <c r="E16" s="13"/>
      <c r="F16" s="4"/>
      <c r="G16" s="4"/>
      <c r="H16" s="4"/>
      <c r="I16" s="4"/>
    </row>
    <row r="17" spans="2:13" s="1" customFormat="1" ht="15" customHeight="1">
      <c r="B17" s="15"/>
      <c r="C17" s="16"/>
      <c r="D17" s="2"/>
      <c r="E17" s="13"/>
      <c r="F17" s="4"/>
      <c r="G17" s="4"/>
      <c r="H17" s="4"/>
      <c r="I17" s="4"/>
    </row>
    <row r="18" spans="2:13" s="1" customFormat="1" ht="15" customHeight="1">
      <c r="B18" s="15"/>
      <c r="C18" s="16"/>
      <c r="D18" s="2"/>
      <c r="E18" s="13"/>
      <c r="F18" s="4"/>
      <c r="G18" s="4"/>
      <c r="H18" s="4"/>
      <c r="I18" s="4"/>
    </row>
    <row r="19" spans="2:13" s="1" customFormat="1" ht="15" customHeight="1">
      <c r="B19" s="15"/>
      <c r="C19" s="16"/>
      <c r="D19" s="2"/>
      <c r="E19" s="13"/>
      <c r="F19" s="4"/>
      <c r="G19" s="4"/>
      <c r="H19" s="4"/>
      <c r="I19" s="4"/>
    </row>
    <row r="20" spans="2:13" s="1" customFormat="1" ht="15" customHeight="1">
      <c r="B20" s="15"/>
      <c r="C20" s="16"/>
      <c r="D20" s="2"/>
      <c r="E20" s="13"/>
      <c r="F20" s="4"/>
      <c r="G20" s="4"/>
      <c r="H20" s="4"/>
      <c r="I20" s="4"/>
    </row>
    <row r="21" spans="2:13" s="1" customFormat="1" ht="15" customHeight="1">
      <c r="B21" s="15"/>
      <c r="C21" s="16"/>
      <c r="D21" s="2"/>
      <c r="E21" s="13"/>
      <c r="F21" s="4"/>
      <c r="G21" s="4"/>
      <c r="H21" s="4"/>
      <c r="I21" s="4"/>
    </row>
    <row r="22" spans="2:13" s="1" customFormat="1" ht="15" customHeight="1">
      <c r="B22" s="15"/>
      <c r="C22" s="16"/>
      <c r="D22" s="2"/>
      <c r="E22" s="13"/>
      <c r="F22" s="4"/>
      <c r="G22" s="4"/>
      <c r="H22" s="4"/>
      <c r="I22" s="4"/>
    </row>
    <row r="23" spans="2:13" s="1" customFormat="1" ht="15" customHeight="1">
      <c r="B23" s="15"/>
      <c r="C23" s="16"/>
      <c r="D23" s="2"/>
      <c r="E23" s="13"/>
      <c r="F23" s="4"/>
      <c r="G23" s="4"/>
      <c r="H23" s="4"/>
      <c r="I23" s="4"/>
    </row>
    <row r="24" spans="2:13" s="1" customFormat="1" ht="15" customHeight="1">
      <c r="B24" s="15"/>
      <c r="C24" s="16"/>
      <c r="D24" s="2"/>
      <c r="E24" s="13"/>
      <c r="F24" s="4"/>
      <c r="G24" s="4"/>
      <c r="H24" s="4"/>
      <c r="I24" s="4"/>
    </row>
    <row r="25" spans="2:13" s="1" customFormat="1" ht="15" customHeight="1">
      <c r="B25" s="15"/>
      <c r="C25" s="16"/>
      <c r="D25" s="2"/>
      <c r="E25" s="13"/>
      <c r="F25" s="4"/>
      <c r="G25" s="4"/>
      <c r="H25" s="4"/>
      <c r="I25" s="4"/>
    </row>
    <row r="26" spans="2:13" s="1" customFormat="1" ht="15" customHeight="1">
      <c r="B26" s="15"/>
      <c r="C26" s="16"/>
      <c r="D26" s="2"/>
      <c r="E26" s="13"/>
      <c r="F26" s="4"/>
      <c r="G26" s="4"/>
      <c r="H26" s="4"/>
      <c r="I26" s="4"/>
    </row>
    <row r="27" spans="2:13" s="1" customFormat="1" ht="15" customHeight="1">
      <c r="B27" s="20"/>
      <c r="C27" s="20"/>
      <c r="D27" s="45"/>
      <c r="E27" s="34"/>
      <c r="F27" s="10"/>
      <c r="G27" s="10"/>
      <c r="H27" s="10"/>
      <c r="I27" s="10"/>
    </row>
    <row r="28" spans="2:13" s="4" customFormat="1" ht="129.94999999999999" customHeight="1">
      <c r="B28" s="20"/>
      <c r="C28" s="20"/>
      <c r="D28" s="45"/>
      <c r="E28" s="21"/>
      <c r="F28" s="22" t="s">
        <v>100</v>
      </c>
      <c r="G28" s="23" t="s">
        <v>101</v>
      </c>
      <c r="H28" s="23" t="s">
        <v>102</v>
      </c>
      <c r="I28" s="24" t="s">
        <v>6</v>
      </c>
      <c r="J28" s="17"/>
      <c r="K28" s="17"/>
      <c r="L28" s="1"/>
      <c r="M28" s="1"/>
    </row>
    <row r="29" spans="2:13" s="3" customFormat="1" ht="20.100000000000001" customHeight="1">
      <c r="B29" s="20"/>
      <c r="C29" s="20"/>
      <c r="D29" s="45"/>
      <c r="E29" s="11" t="s">
        <v>0</v>
      </c>
      <c r="F29" s="25"/>
      <c r="G29" s="26"/>
      <c r="H29" s="26"/>
      <c r="I29" s="27"/>
      <c r="L29" s="1"/>
      <c r="M29" s="1"/>
    </row>
    <row r="30" spans="2:13" s="1" customFormat="1" ht="22.5" customHeight="1">
      <c r="B30" s="279" t="s">
        <v>2</v>
      </c>
      <c r="C30" s="280"/>
      <c r="D30" s="280"/>
      <c r="E30" s="38">
        <v>142</v>
      </c>
      <c r="F30" s="35">
        <v>45.774647887323944</v>
      </c>
      <c r="G30" s="32">
        <v>22.535211267605636</v>
      </c>
      <c r="H30" s="32">
        <v>40.845070422535215</v>
      </c>
      <c r="I30" s="33">
        <v>1.4084507042253522</v>
      </c>
      <c r="J30" s="16"/>
      <c r="K30" s="16"/>
    </row>
    <row r="31" spans="2:13" s="1" customFormat="1" ht="22.5" customHeight="1">
      <c r="B31" s="281" t="s">
        <v>3</v>
      </c>
      <c r="C31" s="42" t="s">
        <v>284</v>
      </c>
      <c r="D31" s="43"/>
      <c r="E31" s="39">
        <v>112</v>
      </c>
      <c r="F31" s="36">
        <v>47.321428571428569</v>
      </c>
      <c r="G31" s="28">
        <v>21.428571428571427</v>
      </c>
      <c r="H31" s="28">
        <v>40.178571428571431</v>
      </c>
      <c r="I31" s="29">
        <v>1.7857142857142856</v>
      </c>
      <c r="J31" s="16"/>
      <c r="K31" s="16"/>
    </row>
    <row r="32" spans="2:13" s="1" customFormat="1" ht="22.5" customHeight="1">
      <c r="B32" s="282"/>
      <c r="C32" s="41" t="s">
        <v>286</v>
      </c>
      <c r="D32" s="44"/>
      <c r="E32" s="40">
        <v>30</v>
      </c>
      <c r="F32" s="59">
        <v>40</v>
      </c>
      <c r="G32" s="30">
        <v>26.666666666666668</v>
      </c>
      <c r="H32" s="30">
        <v>43.333333333333336</v>
      </c>
      <c r="I32" s="31">
        <v>0</v>
      </c>
      <c r="J32" s="16"/>
      <c r="K32" s="16"/>
    </row>
  </sheetData>
  <mergeCells count="2">
    <mergeCell ref="B30:D30"/>
    <mergeCell ref="B31:B32"/>
  </mergeCells>
  <phoneticPr fontId="7"/>
  <conditionalFormatting sqref="C31:C32 F28:I28">
    <cfRule type="cellIs" dxfId="80" priority="3" stopIfTrue="1" operator="equal">
      <formula>"."</formula>
    </cfRule>
  </conditionalFormatting>
  <conditionalFormatting sqref="J28">
    <cfRule type="cellIs" dxfId="79" priority="2" stopIfTrue="1" operator="equal">
      <formula>"."</formula>
    </cfRule>
  </conditionalFormatting>
  <conditionalFormatting sqref="K28">
    <cfRule type="cellIs" dxfId="78"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showGridLines="0" topLeftCell="A26" zoomScale="80" workbookViewId="0">
      <selection activeCell="N32" sqref="N32"/>
    </sheetView>
  </sheetViews>
  <sheetFormatPr defaultColWidth="5.25" defaultRowHeight="13.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customHeight="1">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c r="B28" s="20"/>
      <c r="C28" s="20"/>
      <c r="D28" s="45"/>
      <c r="E28" s="21"/>
      <c r="F28" s="22" t="s">
        <v>103</v>
      </c>
      <c r="G28" s="23" t="s">
        <v>104</v>
      </c>
      <c r="H28" s="23" t="s">
        <v>105</v>
      </c>
      <c r="I28" s="24" t="s">
        <v>106</v>
      </c>
      <c r="J28" s="17"/>
      <c r="K28" s="17"/>
      <c r="L28" s="1"/>
      <c r="M28" s="9"/>
      <c r="N28" s="9"/>
      <c r="O28" s="9"/>
      <c r="Z28" s="17"/>
      <c r="AA28" s="17"/>
      <c r="AB28" s="17"/>
      <c r="AC28" s="17"/>
      <c r="AD28" s="17"/>
      <c r="AE28" s="17"/>
    </row>
    <row r="29" spans="2:123" s="3" customFormat="1" ht="20.100000000000001" customHeight="1">
      <c r="B29" s="20"/>
      <c r="C29" s="20"/>
      <c r="D29" s="45"/>
      <c r="E29" s="11" t="s">
        <v>0</v>
      </c>
      <c r="F29" s="25"/>
      <c r="G29" s="26"/>
      <c r="H29" s="26"/>
      <c r="I29" s="27"/>
      <c r="J29" s="18"/>
      <c r="K29" s="18"/>
      <c r="L29" s="1"/>
      <c r="P29" s="64" t="s">
        <v>0</v>
      </c>
      <c r="X29" s="12"/>
      <c r="Y29" s="4"/>
      <c r="Z29" s="14" t="s">
        <v>1</v>
      </c>
      <c r="AA29" s="18"/>
      <c r="AB29" s="18"/>
      <c r="AC29" s="18"/>
      <c r="AD29" s="18"/>
      <c r="AE29" s="18"/>
    </row>
    <row r="30" spans="2:123" s="1" customFormat="1" ht="22.5" customHeight="1">
      <c r="B30" s="279" t="s">
        <v>2</v>
      </c>
      <c r="C30" s="280"/>
      <c r="D30" s="280"/>
      <c r="E30" s="38">
        <v>548</v>
      </c>
      <c r="F30" s="35">
        <v>16.423357664233578</v>
      </c>
      <c r="G30" s="32">
        <v>51.824817518248182</v>
      </c>
      <c r="H30" s="32">
        <v>23.905109489051096</v>
      </c>
      <c r="I30" s="33">
        <v>7.8467153284671536</v>
      </c>
      <c r="J30" s="19"/>
      <c r="K30" s="19"/>
      <c r="M30" s="279" t="s">
        <v>2</v>
      </c>
      <c r="N30" s="280"/>
      <c r="O30" s="280"/>
      <c r="P30" s="38">
        <f t="shared" ref="P30:P32" si="0">IF(LEN(E30)=0,"",E30)</f>
        <v>548</v>
      </c>
      <c r="Q30" s="71"/>
      <c r="R30" s="72"/>
      <c r="S30" s="72"/>
      <c r="T30" s="72"/>
      <c r="U30" s="72"/>
      <c r="V30" s="72"/>
      <c r="W30" s="72"/>
      <c r="X30" s="72"/>
      <c r="Y30" s="73"/>
      <c r="Z30" s="74"/>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c r="B31" s="281" t="s">
        <v>3</v>
      </c>
      <c r="C31" s="42" t="s">
        <v>283</v>
      </c>
      <c r="D31" s="43"/>
      <c r="E31" s="39">
        <v>428</v>
      </c>
      <c r="F31" s="36">
        <v>14.485981308411214</v>
      </c>
      <c r="G31" s="28">
        <v>53.504672897196258</v>
      </c>
      <c r="H31" s="28">
        <v>23.831775700934578</v>
      </c>
      <c r="I31" s="29">
        <v>8.1775700934579429</v>
      </c>
      <c r="J31" s="8">
        <f>SUM(F31:G31)</f>
        <v>67.99065420560747</v>
      </c>
      <c r="K31" s="19"/>
      <c r="L31" s="4"/>
      <c r="M31" s="281" t="s">
        <v>3</v>
      </c>
      <c r="N31" s="42" t="s">
        <v>283</v>
      </c>
      <c r="O31" s="43"/>
      <c r="P31" s="39">
        <f t="shared" si="0"/>
        <v>428</v>
      </c>
      <c r="Q31" s="65"/>
      <c r="R31" s="7"/>
      <c r="S31" s="7"/>
      <c r="T31" s="7"/>
      <c r="U31" s="7"/>
      <c r="V31" s="7"/>
      <c r="W31" s="7"/>
      <c r="X31" s="7"/>
      <c r="Y31" s="4"/>
      <c r="Z31" s="66"/>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c r="B32" s="282"/>
      <c r="C32" s="41" t="s">
        <v>5</v>
      </c>
      <c r="D32" s="44"/>
      <c r="E32" s="40">
        <v>120</v>
      </c>
      <c r="F32" s="47">
        <v>23.333333333333332</v>
      </c>
      <c r="G32" s="49">
        <v>45.833333333333329</v>
      </c>
      <c r="H32" s="30">
        <v>24.166666666666668</v>
      </c>
      <c r="I32" s="31">
        <v>6.666666666666667</v>
      </c>
      <c r="J32" s="8">
        <f>SUM(F32:G32)</f>
        <v>69.166666666666657</v>
      </c>
      <c r="K32" s="19"/>
      <c r="L32" s="4"/>
      <c r="M32" s="282"/>
      <c r="N32" s="41" t="s">
        <v>285</v>
      </c>
      <c r="O32" s="44"/>
      <c r="P32" s="40">
        <f t="shared" si="0"/>
        <v>120</v>
      </c>
      <c r="Q32" s="67"/>
      <c r="R32" s="68"/>
      <c r="S32" s="68"/>
      <c r="T32" s="68"/>
      <c r="U32" s="68"/>
      <c r="V32" s="68"/>
      <c r="W32" s="68"/>
      <c r="X32" s="68"/>
      <c r="Y32" s="69"/>
      <c r="Z32" s="70"/>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row r="34" ht="22.5" customHeight="1"/>
    <row r="35" ht="22.5" customHeight="1"/>
    <row r="36" ht="22.5" customHeight="1"/>
    <row r="37" ht="22.5" customHeight="1"/>
    <row r="38" ht="22.5" customHeight="1"/>
    <row r="39" ht="22.5" customHeight="1"/>
    <row r="40" ht="22.5" customHeight="1"/>
    <row r="41" ht="22.5" customHeight="1"/>
    <row r="42" ht="22.5" customHeight="1"/>
    <row r="43" ht="22.5" customHeight="1"/>
    <row r="44" ht="22.5" customHeight="1"/>
    <row r="45" ht="22.5" customHeight="1"/>
    <row r="46" ht="22.5" customHeight="1"/>
    <row r="47" ht="22.5" customHeight="1"/>
    <row r="48" ht="22.5" customHeight="1"/>
    <row r="49" ht="22.5" customHeight="1"/>
    <row r="50" ht="22.5" customHeight="1"/>
    <row r="51" ht="22.5" customHeight="1"/>
  </sheetData>
  <mergeCells count="4">
    <mergeCell ref="B30:D30"/>
    <mergeCell ref="B31:B32"/>
    <mergeCell ref="M30:O30"/>
    <mergeCell ref="M31:M32"/>
  </mergeCells>
  <phoneticPr fontId="7"/>
  <conditionalFormatting sqref="Z28:AE28 C31:C32 F28:K28">
    <cfRule type="cellIs" dxfId="77" priority="2" stopIfTrue="1" operator="equal">
      <formula>"."</formula>
    </cfRule>
  </conditionalFormatting>
  <conditionalFormatting sqref="N31:N32">
    <cfRule type="cellIs" dxfId="76"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B1:DS51"/>
  <sheetViews>
    <sheetView showGridLines="0" topLeftCell="A26" zoomScale="80" workbookViewId="0">
      <selection activeCell="N32" sqref="N32"/>
    </sheetView>
  </sheetViews>
  <sheetFormatPr defaultColWidth="5.25" defaultRowHeight="13.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customHeight="1">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c r="B28" s="20"/>
      <c r="C28" s="20"/>
      <c r="D28" s="45"/>
      <c r="E28" s="21"/>
      <c r="F28" s="22" t="s">
        <v>103</v>
      </c>
      <c r="G28" s="23" t="s">
        <v>104</v>
      </c>
      <c r="H28" s="23" t="s">
        <v>105</v>
      </c>
      <c r="I28" s="24" t="s">
        <v>106</v>
      </c>
      <c r="J28" s="17"/>
      <c r="K28" s="17"/>
      <c r="L28" s="1"/>
      <c r="M28" s="9"/>
      <c r="N28" s="9"/>
      <c r="O28" s="9"/>
      <c r="Z28" s="17"/>
      <c r="AA28" s="17"/>
      <c r="AB28" s="17"/>
      <c r="AC28" s="17"/>
      <c r="AD28" s="17"/>
      <c r="AE28" s="17"/>
    </row>
    <row r="29" spans="2:123" s="3" customFormat="1" ht="20.100000000000001" customHeight="1">
      <c r="B29" s="20"/>
      <c r="C29" s="20"/>
      <c r="D29" s="45"/>
      <c r="E29" s="11" t="s">
        <v>0</v>
      </c>
      <c r="F29" s="25"/>
      <c r="G29" s="26"/>
      <c r="H29" s="26"/>
      <c r="I29" s="27"/>
      <c r="J29" s="18"/>
      <c r="K29" s="18"/>
      <c r="L29" s="1"/>
      <c r="P29" s="64" t="s">
        <v>0</v>
      </c>
      <c r="X29" s="12"/>
      <c r="Y29" s="4"/>
      <c r="Z29" s="14" t="s">
        <v>1</v>
      </c>
      <c r="AA29" s="18"/>
      <c r="AB29" s="18"/>
      <c r="AC29" s="18"/>
      <c r="AD29" s="18"/>
      <c r="AE29" s="18"/>
    </row>
    <row r="30" spans="2:123" s="1" customFormat="1" ht="22.5" customHeight="1">
      <c r="B30" s="279" t="s">
        <v>2</v>
      </c>
      <c r="C30" s="280"/>
      <c r="D30" s="280"/>
      <c r="E30" s="38">
        <v>548</v>
      </c>
      <c r="F30" s="35">
        <v>8.0291970802919703</v>
      </c>
      <c r="G30" s="32">
        <v>40.693430656934304</v>
      </c>
      <c r="H30" s="32">
        <v>39.051094890510953</v>
      </c>
      <c r="I30" s="33">
        <v>12.226277372262775</v>
      </c>
      <c r="J30" s="19"/>
      <c r="K30" s="19"/>
      <c r="M30" s="279" t="s">
        <v>2</v>
      </c>
      <c r="N30" s="280"/>
      <c r="O30" s="280"/>
      <c r="P30" s="38">
        <f t="shared" ref="P30:P32" si="0">IF(LEN(E30)=0,"",E30)</f>
        <v>548</v>
      </c>
      <c r="Q30" s="71"/>
      <c r="R30" s="72"/>
      <c r="S30" s="72"/>
      <c r="T30" s="72"/>
      <c r="U30" s="72"/>
      <c r="V30" s="72"/>
      <c r="W30" s="72"/>
      <c r="X30" s="72"/>
      <c r="Y30" s="73"/>
      <c r="Z30" s="74"/>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c r="B31" s="281" t="s">
        <v>3</v>
      </c>
      <c r="C31" s="42" t="s">
        <v>288</v>
      </c>
      <c r="D31" s="43"/>
      <c r="E31" s="39">
        <v>428</v>
      </c>
      <c r="F31" s="36">
        <v>7.7102803738317753</v>
      </c>
      <c r="G31" s="28">
        <v>42.523364485981304</v>
      </c>
      <c r="H31" s="28">
        <v>38.084112149532714</v>
      </c>
      <c r="I31" s="29">
        <v>11.682242990654206</v>
      </c>
      <c r="J31" s="8">
        <f>SUM(F31:G31)</f>
        <v>50.233644859813083</v>
      </c>
      <c r="K31" s="19"/>
      <c r="L31" s="4"/>
      <c r="M31" s="281" t="s">
        <v>3</v>
      </c>
      <c r="N31" s="42" t="s">
        <v>283</v>
      </c>
      <c r="O31" s="43"/>
      <c r="P31" s="39">
        <f t="shared" si="0"/>
        <v>428</v>
      </c>
      <c r="Q31" s="65"/>
      <c r="R31" s="7"/>
      <c r="S31" s="7"/>
      <c r="T31" s="7"/>
      <c r="U31" s="7"/>
      <c r="V31" s="7"/>
      <c r="W31" s="7"/>
      <c r="X31" s="7"/>
      <c r="Y31" s="4"/>
      <c r="Z31" s="66"/>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c r="B32" s="282"/>
      <c r="C32" s="41" t="s">
        <v>5</v>
      </c>
      <c r="D32" s="44"/>
      <c r="E32" s="40">
        <v>120</v>
      </c>
      <c r="F32" s="37">
        <v>9.1666666666666661</v>
      </c>
      <c r="G32" s="49">
        <v>34.166666666666664</v>
      </c>
      <c r="H32" s="30">
        <v>42.5</v>
      </c>
      <c r="I32" s="31">
        <v>14.166666666666666</v>
      </c>
      <c r="J32" s="8">
        <f>SUM(F32:G32)</f>
        <v>43.333333333333329</v>
      </c>
      <c r="K32" s="19"/>
      <c r="L32" s="4"/>
      <c r="M32" s="282"/>
      <c r="N32" s="41" t="s">
        <v>285</v>
      </c>
      <c r="O32" s="44"/>
      <c r="P32" s="40">
        <f t="shared" si="0"/>
        <v>120</v>
      </c>
      <c r="Q32" s="67"/>
      <c r="R32" s="68"/>
      <c r="S32" s="68"/>
      <c r="T32" s="68"/>
      <c r="U32" s="68"/>
      <c r="V32" s="68"/>
      <c r="W32" s="68"/>
      <c r="X32" s="68"/>
      <c r="Y32" s="69"/>
      <c r="Z32" s="70"/>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3:8" ht="22.5" customHeight="1"/>
    <row r="34" spans="3:8" ht="22.5" customHeight="1">
      <c r="D34" s="75" t="str">
        <f>F28</f>
        <v>満足している</v>
      </c>
      <c r="E34" s="75" t="str">
        <f t="shared" ref="E34:G34" si="1">G28</f>
        <v>どちらかと言えば満足している</v>
      </c>
      <c r="F34" s="75" t="str">
        <f t="shared" si="1"/>
        <v>どちらかと言えば満足していない</v>
      </c>
      <c r="G34" s="75" t="str">
        <f t="shared" si="1"/>
        <v>満足していない</v>
      </c>
      <c r="H34" s="75" t="s">
        <v>227</v>
      </c>
    </row>
    <row r="35" spans="3:8" ht="22.5" customHeight="1">
      <c r="C35" t="str">
        <f>C31 &amp; "管理職" &amp; "(n=" &amp; E31 &amp; ")"</f>
        <v>男性管理職(n=428)</v>
      </c>
      <c r="D35" s="76">
        <f>F31</f>
        <v>7.7102803738317753</v>
      </c>
      <c r="E35" s="76">
        <f t="shared" ref="E35:G36" si="2">G31</f>
        <v>42.523364485981304</v>
      </c>
      <c r="F35" s="76">
        <f t="shared" si="2"/>
        <v>38.084112149532714</v>
      </c>
      <c r="G35" s="76">
        <f t="shared" si="2"/>
        <v>11.682242990654206</v>
      </c>
      <c r="H35" s="76">
        <f>SUM(D35:G35)</f>
        <v>100</v>
      </c>
    </row>
    <row r="36" spans="3:8" ht="22.5" customHeight="1">
      <c r="C36" t="str">
        <f>C32  &amp; "管理職"&amp; "(n=" &amp; E32 &amp; ")"</f>
        <v>女性管理職(n=120)</v>
      </c>
      <c r="D36" s="76">
        <f>F32</f>
        <v>9.1666666666666661</v>
      </c>
      <c r="E36" s="76">
        <f t="shared" si="2"/>
        <v>34.166666666666664</v>
      </c>
      <c r="F36" s="76">
        <f t="shared" si="2"/>
        <v>42.5</v>
      </c>
      <c r="G36" s="76">
        <f t="shared" si="2"/>
        <v>14.166666666666666</v>
      </c>
      <c r="H36" s="76">
        <f>SUM(D36:G36)</f>
        <v>100</v>
      </c>
    </row>
    <row r="37" spans="3:8" ht="22.5" customHeight="1"/>
    <row r="38" spans="3:8" ht="22.5" customHeight="1"/>
    <row r="39" spans="3:8" ht="22.5" customHeight="1"/>
    <row r="40" spans="3:8" ht="22.5" customHeight="1"/>
    <row r="41" spans="3:8" ht="22.5" customHeight="1"/>
    <row r="42" spans="3:8" ht="22.5" customHeight="1"/>
    <row r="43" spans="3:8" ht="22.5" customHeight="1"/>
    <row r="44" spans="3:8" ht="22.5" customHeight="1"/>
    <row r="45" spans="3:8" ht="22.5" customHeight="1"/>
    <row r="46" spans="3:8" ht="22.5" customHeight="1"/>
    <row r="47" spans="3:8" ht="22.5" customHeight="1"/>
    <row r="48" spans="3:8" ht="22.5" customHeight="1"/>
    <row r="49" ht="22.5" customHeight="1"/>
    <row r="50" ht="22.5" customHeight="1"/>
    <row r="51" ht="22.5" customHeight="1"/>
  </sheetData>
  <mergeCells count="4">
    <mergeCell ref="B30:D30"/>
    <mergeCell ref="B31:B32"/>
    <mergeCell ref="M30:O30"/>
    <mergeCell ref="M31:M32"/>
  </mergeCells>
  <phoneticPr fontId="7"/>
  <conditionalFormatting sqref="Z28:AE28 C31:C32 F28:K28">
    <cfRule type="cellIs" dxfId="75" priority="2" stopIfTrue="1" operator="equal">
      <formula>"."</formula>
    </cfRule>
  </conditionalFormatting>
  <conditionalFormatting sqref="N31:N32">
    <cfRule type="cellIs" dxfId="7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showGridLines="0" topLeftCell="A26" zoomScale="80" workbookViewId="0">
      <selection activeCell="N32" sqref="N32"/>
    </sheetView>
  </sheetViews>
  <sheetFormatPr defaultColWidth="5.25" defaultRowHeight="13.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customHeight="1">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c r="B28" s="20"/>
      <c r="C28" s="20"/>
      <c r="D28" s="45"/>
      <c r="E28" s="21"/>
      <c r="F28" s="22" t="s">
        <v>103</v>
      </c>
      <c r="G28" s="23" t="s">
        <v>104</v>
      </c>
      <c r="H28" s="23" t="s">
        <v>105</v>
      </c>
      <c r="I28" s="24" t="s">
        <v>106</v>
      </c>
      <c r="J28" s="17"/>
      <c r="K28" s="17"/>
      <c r="L28" s="1"/>
      <c r="M28" s="9"/>
      <c r="N28" s="9"/>
      <c r="O28" s="9"/>
      <c r="Z28" s="17"/>
      <c r="AA28" s="17"/>
      <c r="AB28" s="17"/>
      <c r="AC28" s="17"/>
      <c r="AD28" s="17"/>
      <c r="AE28" s="17"/>
    </row>
    <row r="29" spans="2:123" s="3" customFormat="1" ht="20.100000000000001" customHeight="1">
      <c r="B29" s="20"/>
      <c r="C29" s="20"/>
      <c r="D29" s="45"/>
      <c r="E29" s="11" t="s">
        <v>0</v>
      </c>
      <c r="F29" s="25"/>
      <c r="G29" s="26"/>
      <c r="H29" s="26"/>
      <c r="I29" s="27"/>
      <c r="J29" s="18"/>
      <c r="K29" s="18"/>
      <c r="L29" s="1"/>
      <c r="P29" s="64" t="s">
        <v>0</v>
      </c>
      <c r="X29" s="12"/>
      <c r="Y29" s="4"/>
      <c r="Z29" s="14" t="s">
        <v>1</v>
      </c>
      <c r="AA29" s="18"/>
      <c r="AB29" s="18"/>
      <c r="AC29" s="18"/>
      <c r="AD29" s="18"/>
      <c r="AE29" s="18"/>
    </row>
    <row r="30" spans="2:123" s="1" customFormat="1" ht="22.5" customHeight="1">
      <c r="B30" s="279" t="s">
        <v>2</v>
      </c>
      <c r="C30" s="280"/>
      <c r="D30" s="280"/>
      <c r="E30" s="38">
        <v>548</v>
      </c>
      <c r="F30" s="35">
        <v>14.416058394160583</v>
      </c>
      <c r="G30" s="32">
        <v>43.79562043795621</v>
      </c>
      <c r="H30" s="32">
        <v>27.737226277372262</v>
      </c>
      <c r="I30" s="33">
        <v>14.051094890510948</v>
      </c>
      <c r="J30" s="19"/>
      <c r="K30" s="19"/>
      <c r="M30" s="279" t="s">
        <v>2</v>
      </c>
      <c r="N30" s="280"/>
      <c r="O30" s="280"/>
      <c r="P30" s="38">
        <f t="shared" ref="P30:P32" si="0">IF(LEN(E30)=0,"",E30)</f>
        <v>548</v>
      </c>
      <c r="Q30" s="71"/>
      <c r="R30" s="72"/>
      <c r="S30" s="72"/>
      <c r="T30" s="72"/>
      <c r="U30" s="72"/>
      <c r="V30" s="72"/>
      <c r="W30" s="72"/>
      <c r="X30" s="72"/>
      <c r="Y30" s="73"/>
      <c r="Z30" s="74"/>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c r="B31" s="281" t="s">
        <v>3</v>
      </c>
      <c r="C31" s="42" t="s">
        <v>283</v>
      </c>
      <c r="D31" s="43"/>
      <c r="E31" s="39">
        <v>428</v>
      </c>
      <c r="F31" s="36">
        <v>13.317757009345794</v>
      </c>
      <c r="G31" s="28">
        <v>43.457943925233643</v>
      </c>
      <c r="H31" s="28">
        <v>28.971962616822427</v>
      </c>
      <c r="I31" s="29">
        <v>14.252336448598129</v>
      </c>
      <c r="J31" s="8">
        <f>SUM(F31:G31)</f>
        <v>56.775700934579433</v>
      </c>
      <c r="K31" s="19"/>
      <c r="L31" s="4"/>
      <c r="M31" s="281" t="s">
        <v>3</v>
      </c>
      <c r="N31" s="42" t="s">
        <v>283</v>
      </c>
      <c r="O31" s="43"/>
      <c r="P31" s="39">
        <f t="shared" si="0"/>
        <v>428</v>
      </c>
      <c r="Q31" s="65"/>
      <c r="R31" s="7"/>
      <c r="S31" s="7"/>
      <c r="T31" s="7"/>
      <c r="U31" s="7"/>
      <c r="V31" s="7"/>
      <c r="W31" s="7"/>
      <c r="X31" s="7"/>
      <c r="Y31" s="4"/>
      <c r="Z31" s="66"/>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c r="B32" s="282"/>
      <c r="C32" s="41" t="s">
        <v>285</v>
      </c>
      <c r="D32" s="44"/>
      <c r="E32" s="40">
        <v>120</v>
      </c>
      <c r="F32" s="37">
        <v>18.333333333333332</v>
      </c>
      <c r="G32" s="30">
        <v>45</v>
      </c>
      <c r="H32" s="30">
        <v>23.333333333333332</v>
      </c>
      <c r="I32" s="31">
        <v>13.333333333333334</v>
      </c>
      <c r="J32" s="8">
        <f>SUM(F32:G32)</f>
        <v>63.333333333333329</v>
      </c>
      <c r="K32" s="19"/>
      <c r="L32" s="4"/>
      <c r="M32" s="282"/>
      <c r="N32" s="41" t="s">
        <v>285</v>
      </c>
      <c r="O32" s="44"/>
      <c r="P32" s="40">
        <f t="shared" si="0"/>
        <v>120</v>
      </c>
      <c r="Q32" s="67"/>
      <c r="R32" s="68"/>
      <c r="S32" s="68"/>
      <c r="T32" s="68"/>
      <c r="U32" s="68"/>
      <c r="V32" s="68"/>
      <c r="W32" s="68"/>
      <c r="X32" s="68"/>
      <c r="Y32" s="69"/>
      <c r="Z32" s="70"/>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10:10" ht="22.5" customHeight="1">
      <c r="J33" s="76">
        <f>SUM(J32-J31)</f>
        <v>6.5576323987538956</v>
      </c>
    </row>
    <row r="34" spans="10:10" ht="22.5" customHeight="1"/>
    <row r="35" spans="10:10" ht="22.5" customHeight="1"/>
    <row r="36" spans="10:10" ht="22.5" customHeight="1"/>
    <row r="37" spans="10:10" ht="22.5" customHeight="1"/>
    <row r="38" spans="10:10" ht="22.5" customHeight="1"/>
    <row r="39" spans="10:10" ht="22.5" customHeight="1"/>
    <row r="40" spans="10:10" ht="22.5" customHeight="1"/>
    <row r="41" spans="10:10" ht="22.5" customHeight="1"/>
    <row r="42" spans="10:10" ht="22.5" customHeight="1"/>
    <row r="43" spans="10:10" ht="22.5" customHeight="1"/>
    <row r="44" spans="10:10" ht="22.5" customHeight="1"/>
    <row r="45" spans="10:10" ht="22.5" customHeight="1"/>
    <row r="46" spans="10:10" ht="22.5" customHeight="1"/>
    <row r="47" spans="10:10" ht="22.5" customHeight="1"/>
    <row r="48" spans="10:10" ht="22.5" customHeight="1"/>
    <row r="49" ht="22.5" customHeight="1"/>
    <row r="50" ht="22.5" customHeight="1"/>
    <row r="51" ht="22.5" customHeight="1"/>
  </sheetData>
  <mergeCells count="4">
    <mergeCell ref="B30:D30"/>
    <mergeCell ref="B31:B32"/>
    <mergeCell ref="M30:O30"/>
    <mergeCell ref="M31:M32"/>
  </mergeCells>
  <phoneticPr fontId="7"/>
  <conditionalFormatting sqref="Z28:AE28 C31:C32 F28:K28">
    <cfRule type="cellIs" dxfId="73" priority="2" stopIfTrue="1" operator="equal">
      <formula>"."</formula>
    </cfRule>
  </conditionalFormatting>
  <conditionalFormatting sqref="N31:N32">
    <cfRule type="cellIs" dxfId="7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showGridLines="0" topLeftCell="A26" zoomScale="80" workbookViewId="0">
      <selection activeCell="N32" sqref="N32"/>
    </sheetView>
  </sheetViews>
  <sheetFormatPr defaultColWidth="5.25" defaultRowHeight="13.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customHeight="1">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c r="B28" s="20"/>
      <c r="C28" s="20"/>
      <c r="D28" s="45"/>
      <c r="E28" s="21"/>
      <c r="F28" s="22" t="s">
        <v>103</v>
      </c>
      <c r="G28" s="23" t="s">
        <v>104</v>
      </c>
      <c r="H28" s="23" t="s">
        <v>105</v>
      </c>
      <c r="I28" s="24" t="s">
        <v>106</v>
      </c>
      <c r="J28" s="17"/>
      <c r="K28" s="17"/>
      <c r="L28" s="1"/>
      <c r="M28" s="9"/>
      <c r="N28" s="9"/>
      <c r="O28" s="9"/>
      <c r="Z28" s="17"/>
      <c r="AA28" s="17"/>
      <c r="AB28" s="17"/>
      <c r="AC28" s="17"/>
      <c r="AD28" s="17"/>
      <c r="AE28" s="17"/>
    </row>
    <row r="29" spans="2:123" s="3" customFormat="1" ht="20.100000000000001" customHeight="1">
      <c r="B29" s="20"/>
      <c r="C29" s="20"/>
      <c r="D29" s="45"/>
      <c r="E29" s="11" t="s">
        <v>0</v>
      </c>
      <c r="F29" s="25"/>
      <c r="G29" s="26"/>
      <c r="H29" s="26"/>
      <c r="I29" s="27"/>
      <c r="J29" s="18"/>
      <c r="K29" s="18"/>
      <c r="L29" s="1"/>
      <c r="P29" s="64" t="s">
        <v>0</v>
      </c>
      <c r="X29" s="12"/>
      <c r="Y29" s="4"/>
      <c r="Z29" s="14" t="s">
        <v>1</v>
      </c>
      <c r="AA29" s="18"/>
      <c r="AB29" s="18"/>
      <c r="AC29" s="18"/>
      <c r="AD29" s="18"/>
      <c r="AE29" s="18"/>
    </row>
    <row r="30" spans="2:123" s="1" customFormat="1" ht="22.5" customHeight="1">
      <c r="B30" s="279" t="s">
        <v>2</v>
      </c>
      <c r="C30" s="280"/>
      <c r="D30" s="280"/>
      <c r="E30" s="38">
        <v>548</v>
      </c>
      <c r="F30" s="35">
        <v>8.9416058394160594</v>
      </c>
      <c r="G30" s="32">
        <v>38.868613138686129</v>
      </c>
      <c r="H30" s="32">
        <v>35.036496350364963</v>
      </c>
      <c r="I30" s="33">
        <v>17.153284671532848</v>
      </c>
      <c r="J30" s="19"/>
      <c r="K30" s="19"/>
      <c r="M30" s="279" t="s">
        <v>2</v>
      </c>
      <c r="N30" s="280"/>
      <c r="O30" s="280"/>
      <c r="P30" s="38">
        <f t="shared" ref="P30:P32" si="0">IF(LEN(E30)=0,"",E30)</f>
        <v>548</v>
      </c>
      <c r="Q30" s="71"/>
      <c r="R30" s="72"/>
      <c r="S30" s="72"/>
      <c r="T30" s="72"/>
      <c r="U30" s="72"/>
      <c r="V30" s="72"/>
      <c r="W30" s="72"/>
      <c r="X30" s="72"/>
      <c r="Y30" s="73"/>
      <c r="Z30" s="74"/>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c r="B31" s="281" t="s">
        <v>3</v>
      </c>
      <c r="C31" s="42" t="s">
        <v>283</v>
      </c>
      <c r="D31" s="43"/>
      <c r="E31" s="39">
        <v>428</v>
      </c>
      <c r="F31" s="36">
        <v>8.6448598130841123</v>
      </c>
      <c r="G31" s="28">
        <v>39.953271028037385</v>
      </c>
      <c r="H31" s="28">
        <v>35.981308411214954</v>
      </c>
      <c r="I31" s="29">
        <v>15.420560747663551</v>
      </c>
      <c r="J31" s="8">
        <f>SUM(F31:G31)</f>
        <v>48.598130841121495</v>
      </c>
      <c r="K31" s="19"/>
      <c r="L31" s="4"/>
      <c r="M31" s="281" t="s">
        <v>3</v>
      </c>
      <c r="N31" s="42" t="s">
        <v>283</v>
      </c>
      <c r="O31" s="43"/>
      <c r="P31" s="39">
        <f t="shared" si="0"/>
        <v>428</v>
      </c>
      <c r="Q31" s="65"/>
      <c r="R31" s="7"/>
      <c r="S31" s="7"/>
      <c r="T31" s="7"/>
      <c r="U31" s="7"/>
      <c r="V31" s="7"/>
      <c r="W31" s="7"/>
      <c r="X31" s="7"/>
      <c r="Y31" s="4"/>
      <c r="Z31" s="66"/>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c r="B32" s="282"/>
      <c r="C32" s="41" t="s">
        <v>285</v>
      </c>
      <c r="D32" s="44"/>
      <c r="E32" s="40">
        <v>120</v>
      </c>
      <c r="F32" s="37">
        <v>10</v>
      </c>
      <c r="G32" s="30">
        <v>35</v>
      </c>
      <c r="H32" s="30">
        <v>31.666666666666664</v>
      </c>
      <c r="I32" s="48">
        <v>23.333333333333332</v>
      </c>
      <c r="J32" s="8">
        <f>SUM(F32:G32)</f>
        <v>45</v>
      </c>
      <c r="K32" s="19"/>
      <c r="L32" s="4"/>
      <c r="M32" s="282"/>
      <c r="N32" s="41" t="s">
        <v>285</v>
      </c>
      <c r="O32" s="44"/>
      <c r="P32" s="40">
        <f t="shared" si="0"/>
        <v>120</v>
      </c>
      <c r="Q32" s="67"/>
      <c r="R32" s="68"/>
      <c r="S32" s="68"/>
      <c r="T32" s="68"/>
      <c r="U32" s="68"/>
      <c r="V32" s="68"/>
      <c r="W32" s="68"/>
      <c r="X32" s="68"/>
      <c r="Y32" s="69"/>
      <c r="Z32" s="70"/>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10:10" ht="22.5" customHeight="1">
      <c r="J33" s="76">
        <f>SUM(J32-J31)</f>
        <v>-3.5981308411214954</v>
      </c>
    </row>
    <row r="34" spans="10:10" ht="22.5" customHeight="1"/>
    <row r="35" spans="10:10" ht="22.5" customHeight="1"/>
    <row r="36" spans="10:10" ht="22.5" customHeight="1"/>
    <row r="37" spans="10:10" ht="22.5" customHeight="1"/>
    <row r="38" spans="10:10" ht="22.5" customHeight="1"/>
    <row r="39" spans="10:10" ht="22.5" customHeight="1"/>
    <row r="40" spans="10:10" ht="22.5" customHeight="1"/>
    <row r="41" spans="10:10" ht="22.5" customHeight="1"/>
    <row r="42" spans="10:10" ht="22.5" customHeight="1"/>
    <row r="43" spans="10:10" ht="22.5" customHeight="1"/>
    <row r="44" spans="10:10" ht="22.5" customHeight="1"/>
    <row r="45" spans="10:10" ht="22.5" customHeight="1"/>
    <row r="46" spans="10:10" ht="22.5" customHeight="1"/>
    <row r="47" spans="10:10" ht="22.5" customHeight="1"/>
    <row r="48" spans="10:10" ht="22.5" customHeight="1"/>
    <row r="49" ht="22.5" customHeight="1"/>
    <row r="50" ht="22.5" customHeight="1"/>
    <row r="51" ht="22.5" customHeight="1"/>
  </sheetData>
  <mergeCells count="4">
    <mergeCell ref="B30:D30"/>
    <mergeCell ref="B31:B32"/>
    <mergeCell ref="M30:O30"/>
    <mergeCell ref="M31:M32"/>
  </mergeCells>
  <phoneticPr fontId="7"/>
  <conditionalFormatting sqref="Z28:AE28 C31:C32 F28:K28">
    <cfRule type="cellIs" dxfId="71" priority="2" stopIfTrue="1" operator="equal">
      <formula>"."</formula>
    </cfRule>
  </conditionalFormatting>
  <conditionalFormatting sqref="N31:N32">
    <cfRule type="cellIs" dxfId="7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showGridLines="0" topLeftCell="A23" zoomScale="80" workbookViewId="0">
      <selection activeCell="N32" sqref="N32"/>
    </sheetView>
  </sheetViews>
  <sheetFormatPr defaultColWidth="5.25" defaultRowHeight="13.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customHeight="1">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c r="B28" s="20"/>
      <c r="C28" s="20"/>
      <c r="D28" s="45"/>
      <c r="E28" s="21"/>
      <c r="F28" s="22" t="s">
        <v>103</v>
      </c>
      <c r="G28" s="23" t="s">
        <v>104</v>
      </c>
      <c r="H28" s="23" t="s">
        <v>105</v>
      </c>
      <c r="I28" s="24" t="s">
        <v>106</v>
      </c>
      <c r="J28" s="17"/>
      <c r="K28" s="17"/>
      <c r="L28" s="1"/>
      <c r="M28" s="9"/>
      <c r="N28" s="9"/>
      <c r="O28" s="9"/>
      <c r="Z28" s="17"/>
      <c r="AA28" s="17"/>
      <c r="AB28" s="17"/>
      <c r="AC28" s="17"/>
      <c r="AD28" s="17"/>
      <c r="AE28" s="17"/>
    </row>
    <row r="29" spans="2:123" s="3" customFormat="1" ht="20.100000000000001" customHeight="1">
      <c r="B29" s="20"/>
      <c r="C29" s="20"/>
      <c r="D29" s="45"/>
      <c r="E29" s="11" t="s">
        <v>0</v>
      </c>
      <c r="F29" s="25"/>
      <c r="G29" s="26"/>
      <c r="H29" s="26"/>
      <c r="I29" s="27"/>
      <c r="J29" s="18"/>
      <c r="K29" s="18"/>
      <c r="L29" s="1"/>
      <c r="P29" s="64" t="s">
        <v>0</v>
      </c>
      <c r="X29" s="12"/>
      <c r="Y29" s="4"/>
      <c r="Z29" s="14" t="s">
        <v>1</v>
      </c>
      <c r="AA29" s="18"/>
      <c r="AB29" s="18"/>
      <c r="AC29" s="18"/>
      <c r="AD29" s="18"/>
      <c r="AE29" s="18"/>
    </row>
    <row r="30" spans="2:123" s="1" customFormat="1" ht="22.5" customHeight="1">
      <c r="B30" s="279" t="s">
        <v>2</v>
      </c>
      <c r="C30" s="280"/>
      <c r="D30" s="280"/>
      <c r="E30" s="38">
        <v>548</v>
      </c>
      <c r="F30" s="35">
        <v>15.51094890510949</v>
      </c>
      <c r="G30" s="32">
        <v>54.744525547445257</v>
      </c>
      <c r="H30" s="32">
        <v>22.992700729927009</v>
      </c>
      <c r="I30" s="33">
        <v>6.7518248175182478</v>
      </c>
      <c r="J30" s="19"/>
      <c r="K30" s="19"/>
      <c r="M30" s="279" t="s">
        <v>2</v>
      </c>
      <c r="N30" s="280"/>
      <c r="O30" s="280"/>
      <c r="P30" s="38">
        <f t="shared" ref="P30:P32" si="0">IF(LEN(E30)=0,"",E30)</f>
        <v>548</v>
      </c>
      <c r="Q30" s="71"/>
      <c r="R30" s="72"/>
      <c r="S30" s="72"/>
      <c r="T30" s="72"/>
      <c r="U30" s="72"/>
      <c r="V30" s="72"/>
      <c r="W30" s="72"/>
      <c r="X30" s="72"/>
      <c r="Y30" s="73"/>
      <c r="Z30" s="74"/>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c r="B31" s="281" t="s">
        <v>3</v>
      </c>
      <c r="C31" s="42" t="s">
        <v>283</v>
      </c>
      <c r="D31" s="43"/>
      <c r="E31" s="39">
        <v>428</v>
      </c>
      <c r="F31" s="36">
        <v>14.719626168224298</v>
      </c>
      <c r="G31" s="28">
        <v>55.841121495327108</v>
      </c>
      <c r="H31" s="28">
        <v>24.299065420560748</v>
      </c>
      <c r="I31" s="29">
        <v>5.1401869158878499</v>
      </c>
      <c r="J31" s="8">
        <f>SUM(F31:G31)</f>
        <v>70.56074766355141</v>
      </c>
      <c r="K31" s="19"/>
      <c r="L31" s="4"/>
      <c r="M31" s="281" t="s">
        <v>3</v>
      </c>
      <c r="N31" s="42" t="s">
        <v>283</v>
      </c>
      <c r="O31" s="43"/>
      <c r="P31" s="39">
        <f t="shared" si="0"/>
        <v>428</v>
      </c>
      <c r="Q31" s="65"/>
      <c r="R31" s="7"/>
      <c r="S31" s="7"/>
      <c r="T31" s="7"/>
      <c r="U31" s="7"/>
      <c r="V31" s="7"/>
      <c r="W31" s="7"/>
      <c r="X31" s="7"/>
      <c r="Y31" s="4"/>
      <c r="Z31" s="66"/>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c r="B32" s="282"/>
      <c r="C32" s="41" t="s">
        <v>285</v>
      </c>
      <c r="D32" s="44"/>
      <c r="E32" s="40">
        <v>120</v>
      </c>
      <c r="F32" s="37">
        <v>18.333333333333332</v>
      </c>
      <c r="G32" s="30">
        <v>50.833333333333329</v>
      </c>
      <c r="H32" s="30">
        <v>18.333333333333332</v>
      </c>
      <c r="I32" s="48">
        <v>12.5</v>
      </c>
      <c r="J32" s="8">
        <f>SUM(F32:G32)</f>
        <v>69.166666666666657</v>
      </c>
      <c r="K32" s="19"/>
      <c r="L32" s="4"/>
      <c r="M32" s="282"/>
      <c r="N32" s="41" t="s">
        <v>285</v>
      </c>
      <c r="O32" s="44"/>
      <c r="P32" s="40">
        <f t="shared" si="0"/>
        <v>120</v>
      </c>
      <c r="Q32" s="67"/>
      <c r="R32" s="68"/>
      <c r="S32" s="68"/>
      <c r="T32" s="68"/>
      <c r="U32" s="68"/>
      <c r="V32" s="68"/>
      <c r="W32" s="68"/>
      <c r="X32" s="68"/>
      <c r="Y32" s="69"/>
      <c r="Z32" s="70"/>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10:10" ht="22.5" customHeight="1">
      <c r="J33" s="76">
        <f>SUM(J32-J31)</f>
        <v>-1.3940809968847532</v>
      </c>
    </row>
    <row r="34" spans="10:10" ht="22.5" customHeight="1"/>
    <row r="35" spans="10:10" ht="22.5" customHeight="1"/>
    <row r="36" spans="10:10" ht="22.5" customHeight="1"/>
    <row r="37" spans="10:10" ht="22.5" customHeight="1"/>
    <row r="38" spans="10:10" ht="22.5" customHeight="1"/>
    <row r="39" spans="10:10" ht="22.5" customHeight="1"/>
    <row r="40" spans="10:10" ht="22.5" customHeight="1"/>
    <row r="41" spans="10:10" ht="22.5" customHeight="1"/>
    <row r="42" spans="10:10" ht="22.5" customHeight="1"/>
    <row r="43" spans="10:10" ht="22.5" customHeight="1"/>
    <row r="44" spans="10:10" ht="22.5" customHeight="1"/>
    <row r="45" spans="10:10" ht="22.5" customHeight="1"/>
    <row r="46" spans="10:10" ht="22.5" customHeight="1"/>
    <row r="47" spans="10:10" ht="22.5" customHeight="1"/>
    <row r="48" spans="10:10" ht="22.5" customHeight="1"/>
    <row r="49" ht="22.5" customHeight="1"/>
    <row r="50" ht="22.5" customHeight="1"/>
    <row r="51" ht="22.5" customHeight="1"/>
  </sheetData>
  <mergeCells count="4">
    <mergeCell ref="B30:D30"/>
    <mergeCell ref="B31:B32"/>
    <mergeCell ref="M30:O30"/>
    <mergeCell ref="M31:M32"/>
  </mergeCells>
  <phoneticPr fontId="7"/>
  <conditionalFormatting sqref="Z28:AE28 C31:C32 F28:K28">
    <cfRule type="cellIs" dxfId="69" priority="2" stopIfTrue="1" operator="equal">
      <formula>"."</formula>
    </cfRule>
  </conditionalFormatting>
  <conditionalFormatting sqref="N31:N32">
    <cfRule type="cellIs" dxfId="68"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B1:DS51"/>
  <sheetViews>
    <sheetView showGridLines="0" topLeftCell="A17" zoomScale="80" workbookViewId="0">
      <selection activeCell="N32" sqref="N32"/>
    </sheetView>
  </sheetViews>
  <sheetFormatPr defaultColWidth="5.25" defaultRowHeight="13.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customHeight="1">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c r="B28" s="20"/>
      <c r="C28" s="20"/>
      <c r="D28" s="45"/>
      <c r="E28" s="21"/>
      <c r="F28" s="22" t="s">
        <v>103</v>
      </c>
      <c r="G28" s="23" t="s">
        <v>104</v>
      </c>
      <c r="H28" s="23" t="s">
        <v>105</v>
      </c>
      <c r="I28" s="24" t="s">
        <v>106</v>
      </c>
      <c r="J28" s="17"/>
      <c r="K28" s="17"/>
      <c r="L28" s="1"/>
      <c r="M28" s="9"/>
      <c r="N28" s="9"/>
      <c r="O28" s="9"/>
      <c r="Z28" s="17"/>
      <c r="AA28" s="17"/>
      <c r="AB28" s="17"/>
      <c r="AC28" s="17"/>
      <c r="AD28" s="17"/>
      <c r="AE28" s="17"/>
    </row>
    <row r="29" spans="2:123" s="3" customFormat="1" ht="20.100000000000001" customHeight="1">
      <c r="B29" s="20"/>
      <c r="C29" s="20"/>
      <c r="D29" s="45"/>
      <c r="E29" s="11" t="s">
        <v>0</v>
      </c>
      <c r="F29" s="25"/>
      <c r="G29" s="26"/>
      <c r="H29" s="26"/>
      <c r="I29" s="27"/>
      <c r="J29" s="18"/>
      <c r="K29" s="18"/>
      <c r="L29" s="1"/>
      <c r="P29" s="64" t="s">
        <v>0</v>
      </c>
      <c r="X29" s="12"/>
      <c r="Y29" s="4"/>
      <c r="Z29" s="14" t="s">
        <v>1</v>
      </c>
      <c r="AA29" s="18"/>
      <c r="AB29" s="18"/>
      <c r="AC29" s="18"/>
      <c r="AD29" s="18"/>
      <c r="AE29" s="18"/>
    </row>
    <row r="30" spans="2:123" s="1" customFormat="1" ht="22.5" customHeight="1">
      <c r="B30" s="279" t="s">
        <v>2</v>
      </c>
      <c r="C30" s="280"/>
      <c r="D30" s="280"/>
      <c r="E30" s="38">
        <v>548</v>
      </c>
      <c r="F30" s="35">
        <v>12.956204379562045</v>
      </c>
      <c r="G30" s="32">
        <v>57.481751824817515</v>
      </c>
      <c r="H30" s="32">
        <v>22.080291970802921</v>
      </c>
      <c r="I30" s="33">
        <v>7.4817518248175192</v>
      </c>
      <c r="J30" s="19"/>
      <c r="K30" s="19"/>
      <c r="M30" s="279" t="s">
        <v>2</v>
      </c>
      <c r="N30" s="280"/>
      <c r="O30" s="280"/>
      <c r="P30" s="38">
        <f t="shared" ref="P30:P32" si="0">IF(LEN(E30)=0,"",E30)</f>
        <v>548</v>
      </c>
      <c r="Q30" s="71"/>
      <c r="R30" s="72"/>
      <c r="S30" s="72"/>
      <c r="T30" s="72"/>
      <c r="U30" s="72"/>
      <c r="V30" s="72"/>
      <c r="W30" s="72"/>
      <c r="X30" s="72"/>
      <c r="Y30" s="73"/>
      <c r="Z30" s="74"/>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c r="B31" s="281" t="s">
        <v>3</v>
      </c>
      <c r="C31" s="42" t="s">
        <v>283</v>
      </c>
      <c r="D31" s="43"/>
      <c r="E31" s="39">
        <v>428</v>
      </c>
      <c r="F31" s="36">
        <v>11.448598130841122</v>
      </c>
      <c r="G31" s="28">
        <v>57.242990654205606</v>
      </c>
      <c r="H31" s="28">
        <v>23.598130841121495</v>
      </c>
      <c r="I31" s="29">
        <v>7.7102803738317753</v>
      </c>
      <c r="J31" s="8">
        <f>SUM(F31:G31)</f>
        <v>68.691588785046733</v>
      </c>
      <c r="K31" s="19"/>
      <c r="L31" s="4"/>
      <c r="M31" s="281" t="s">
        <v>3</v>
      </c>
      <c r="N31" s="42" t="s">
        <v>283</v>
      </c>
      <c r="O31" s="43"/>
      <c r="P31" s="39">
        <f t="shared" si="0"/>
        <v>428</v>
      </c>
      <c r="Q31" s="65"/>
      <c r="R31" s="7"/>
      <c r="S31" s="7"/>
      <c r="T31" s="7"/>
      <c r="U31" s="7"/>
      <c r="V31" s="7"/>
      <c r="W31" s="7"/>
      <c r="X31" s="7"/>
      <c r="Y31" s="4"/>
      <c r="Z31" s="66"/>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c r="B32" s="282"/>
      <c r="C32" s="41" t="s">
        <v>285</v>
      </c>
      <c r="D32" s="44"/>
      <c r="E32" s="40">
        <v>120</v>
      </c>
      <c r="F32" s="47">
        <v>18.333333333333332</v>
      </c>
      <c r="G32" s="30">
        <v>58.333333333333336</v>
      </c>
      <c r="H32" s="49">
        <v>16.666666666666664</v>
      </c>
      <c r="I32" s="31">
        <v>6.666666666666667</v>
      </c>
      <c r="J32" s="8">
        <f>SUM(F32:G32)</f>
        <v>76.666666666666671</v>
      </c>
      <c r="K32" s="19"/>
      <c r="L32" s="4"/>
      <c r="M32" s="282"/>
      <c r="N32" s="41" t="s">
        <v>285</v>
      </c>
      <c r="O32" s="44"/>
      <c r="P32" s="40">
        <f t="shared" si="0"/>
        <v>120</v>
      </c>
      <c r="Q32" s="67"/>
      <c r="R32" s="68"/>
      <c r="S32" s="68"/>
      <c r="T32" s="68"/>
      <c r="U32" s="68"/>
      <c r="V32" s="68"/>
      <c r="W32" s="68"/>
      <c r="X32" s="68"/>
      <c r="Y32" s="69"/>
      <c r="Z32" s="70"/>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3:10" ht="22.5" customHeight="1">
      <c r="J33" s="76">
        <f>SUM(J32-J31)</f>
        <v>7.9750778816199386</v>
      </c>
    </row>
    <row r="34" spans="3:10" ht="22.5" customHeight="1">
      <c r="D34" s="75" t="str">
        <f>F28</f>
        <v>満足している</v>
      </c>
      <c r="E34" s="75" t="str">
        <f t="shared" ref="E34:G34" si="1">G28</f>
        <v>どちらかと言えば満足している</v>
      </c>
      <c r="F34" s="75" t="str">
        <f t="shared" si="1"/>
        <v>どちらかと言えば満足していない</v>
      </c>
      <c r="G34" s="75" t="str">
        <f t="shared" si="1"/>
        <v>満足していない</v>
      </c>
      <c r="H34" s="75" t="s">
        <v>227</v>
      </c>
    </row>
    <row r="35" spans="3:10" ht="22.5" customHeight="1">
      <c r="C35" t="str">
        <f>C31 &amp; "管理職" &amp; "(n=" &amp; E31 &amp; ")"</f>
        <v>男性管理職管理職(n=428)</v>
      </c>
      <c r="D35" s="76">
        <f>F31</f>
        <v>11.448598130841122</v>
      </c>
      <c r="E35" s="76">
        <f t="shared" ref="E35:G36" si="2">G31</f>
        <v>57.242990654205606</v>
      </c>
      <c r="F35" s="76">
        <f t="shared" si="2"/>
        <v>23.598130841121495</v>
      </c>
      <c r="G35" s="76">
        <f t="shared" si="2"/>
        <v>7.7102803738317753</v>
      </c>
      <c r="H35" s="76">
        <f>SUM(D35:G35)</f>
        <v>100</v>
      </c>
    </row>
    <row r="36" spans="3:10" ht="22.5" customHeight="1">
      <c r="C36" t="str">
        <f>C32  &amp; "管理職"&amp; "(n=" &amp; E32 &amp; ")"</f>
        <v>女性管理職管理職(n=120)</v>
      </c>
      <c r="D36" s="76">
        <f>F32</f>
        <v>18.333333333333332</v>
      </c>
      <c r="E36" s="76">
        <f t="shared" si="2"/>
        <v>58.333333333333336</v>
      </c>
      <c r="F36" s="76">
        <f t="shared" si="2"/>
        <v>16.666666666666664</v>
      </c>
      <c r="G36" s="76">
        <f t="shared" si="2"/>
        <v>6.666666666666667</v>
      </c>
      <c r="H36" s="76">
        <f>SUM(D36:G36)</f>
        <v>100.00000000000001</v>
      </c>
    </row>
    <row r="37" spans="3:10" ht="22.5" customHeight="1"/>
    <row r="38" spans="3:10" ht="22.5" customHeight="1"/>
    <row r="39" spans="3:10" ht="22.5" customHeight="1"/>
    <row r="40" spans="3:10" ht="22.5" customHeight="1"/>
    <row r="41" spans="3:10" ht="22.5" customHeight="1"/>
    <row r="42" spans="3:10" ht="22.5" customHeight="1"/>
    <row r="43" spans="3:10" ht="22.5" customHeight="1"/>
    <row r="44" spans="3:10" ht="22.5" customHeight="1"/>
    <row r="45" spans="3:10" ht="22.5" customHeight="1"/>
    <row r="46" spans="3:10" ht="22.5" customHeight="1"/>
    <row r="47" spans="3:10" ht="22.5" customHeight="1"/>
    <row r="48" spans="3:10" ht="22.5" customHeight="1"/>
    <row r="49" ht="22.5" customHeight="1"/>
    <row r="50" ht="22.5" customHeight="1"/>
    <row r="51" ht="22.5" customHeight="1"/>
  </sheetData>
  <mergeCells count="4">
    <mergeCell ref="B30:D30"/>
    <mergeCell ref="B31:B32"/>
    <mergeCell ref="M30:O30"/>
    <mergeCell ref="M31:M32"/>
  </mergeCells>
  <phoneticPr fontId="7"/>
  <conditionalFormatting sqref="Z28:AE28 C31:C32 F28:K28">
    <cfRule type="cellIs" dxfId="67" priority="2" stopIfTrue="1" operator="equal">
      <formula>"."</formula>
    </cfRule>
  </conditionalFormatting>
  <conditionalFormatting sqref="N31:N32">
    <cfRule type="cellIs" dxfId="66"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B1:DQ51"/>
  <sheetViews>
    <sheetView showGridLines="0" zoomScale="80" workbookViewId="0">
      <selection activeCell="L32" sqref="L32"/>
    </sheetView>
  </sheetViews>
  <sheetFormatPr defaultColWidth="5.25" defaultRowHeight="13.5"/>
  <cols>
    <col min="1" max="2" width="7" customWidth="1"/>
    <col min="3" max="3" width="25.625" customWidth="1"/>
    <col min="4" max="4" width="4.625" customWidth="1"/>
    <col min="5" max="5" width="5.375" customWidth="1"/>
    <col min="6" max="9" width="6.75" customWidth="1"/>
    <col min="10" max="10" width="3.375" customWidth="1"/>
    <col min="11" max="11" width="7" customWidth="1"/>
    <col min="12" max="12" width="25.625" customWidth="1"/>
    <col min="13" max="13" width="4.625" customWidth="1"/>
    <col min="14" max="14" width="5.375" customWidth="1"/>
    <col min="15" max="23" width="5.25" customWidth="1"/>
    <col min="24" max="30" width="5.375" customWidth="1"/>
    <col min="31" max="121" width="5.25" customWidth="1"/>
  </cols>
  <sheetData>
    <row r="1" spans="2:121" s="1" customFormat="1" ht="21.75" customHeight="1">
      <c r="B1" s="15"/>
      <c r="C1" s="16"/>
      <c r="D1" s="2"/>
      <c r="E1" s="13"/>
      <c r="F1" s="4"/>
      <c r="G1" s="4"/>
      <c r="H1" s="4"/>
      <c r="I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row>
    <row r="2" spans="2:121" s="1" customFormat="1" ht="15" customHeight="1">
      <c r="B2" s="15"/>
      <c r="C2" s="16"/>
      <c r="D2" s="2"/>
      <c r="E2" s="13"/>
      <c r="F2" s="4"/>
      <c r="G2" s="4"/>
      <c r="H2" s="4"/>
      <c r="I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row>
    <row r="3" spans="2:121" s="1" customFormat="1" ht="15" customHeight="1">
      <c r="B3" s="15"/>
      <c r="C3" s="16"/>
      <c r="D3" s="2"/>
      <c r="E3" s="13"/>
      <c r="F3" s="4"/>
      <c r="G3" s="4"/>
      <c r="H3" s="4"/>
      <c r="I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row>
    <row r="4" spans="2:121" s="1" customFormat="1" ht="15" customHeight="1">
      <c r="B4" s="15"/>
      <c r="C4" s="16"/>
      <c r="D4" s="2"/>
      <c r="E4" s="13"/>
      <c r="F4" s="4"/>
      <c r="G4" s="4"/>
      <c r="H4" s="4"/>
      <c r="I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row>
    <row r="5" spans="2:121" s="1" customFormat="1" ht="15" customHeight="1">
      <c r="B5" s="15"/>
      <c r="C5" s="16"/>
      <c r="D5" s="2"/>
      <c r="E5" s="13"/>
      <c r="F5" s="4"/>
      <c r="G5" s="4"/>
      <c r="H5" s="4"/>
      <c r="I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row>
    <row r="6" spans="2:121" s="1" customFormat="1" ht="15" customHeight="1">
      <c r="B6" s="15"/>
      <c r="C6" s="16"/>
      <c r="D6" s="2"/>
      <c r="E6" s="13"/>
      <c r="F6" s="4"/>
      <c r="G6" s="4"/>
      <c r="H6" s="4"/>
      <c r="I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row>
    <row r="7" spans="2:121" s="1" customFormat="1" ht="15" customHeight="1">
      <c r="B7" s="15"/>
      <c r="C7" s="16"/>
      <c r="D7" s="2"/>
      <c r="E7" s="13"/>
      <c r="F7" s="4"/>
      <c r="G7" s="4"/>
      <c r="H7" s="4"/>
      <c r="I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row>
    <row r="8" spans="2:121" s="1" customFormat="1" ht="15" hidden="1" customHeight="1">
      <c r="B8" s="15"/>
      <c r="C8" s="16"/>
      <c r="D8" s="2"/>
      <c r="E8" s="13"/>
      <c r="F8" s="4"/>
      <c r="G8" s="4"/>
      <c r="H8" s="4"/>
      <c r="I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row>
    <row r="9" spans="2:121" s="1" customFormat="1" ht="15" hidden="1" customHeight="1">
      <c r="B9" s="15"/>
      <c r="C9" s="16"/>
      <c r="D9" s="2"/>
      <c r="E9" s="13"/>
      <c r="F9" s="4"/>
      <c r="G9" s="4"/>
      <c r="H9" s="4"/>
      <c r="I9" s="4"/>
      <c r="J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row>
    <row r="10" spans="2:121" s="1" customFormat="1" ht="15" hidden="1" customHeight="1">
      <c r="B10" s="15"/>
      <c r="C10" s="16"/>
      <c r="D10" s="5"/>
      <c r="E10" s="12"/>
      <c r="F10" s="4"/>
      <c r="G10" s="4"/>
      <c r="H10" s="4"/>
      <c r="I10" s="4"/>
      <c r="J10" s="3"/>
      <c r="N10" s="4"/>
      <c r="O10" s="4"/>
      <c r="P10" s="4"/>
      <c r="Q10" s="4"/>
      <c r="R10" s="4"/>
      <c r="S10" s="4"/>
      <c r="T10" s="4"/>
      <c r="U10" s="4"/>
      <c r="V10" s="4"/>
      <c r="W10" s="3"/>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row>
    <row r="11" spans="2:121" s="1" customFormat="1" ht="15" hidden="1" customHeight="1">
      <c r="B11" s="15"/>
      <c r="C11" s="16"/>
      <c r="D11" s="5"/>
      <c r="E11" s="12"/>
      <c r="F11" s="4"/>
      <c r="G11" s="4"/>
      <c r="H11" s="4"/>
      <c r="I11" s="4"/>
      <c r="J11" s="6"/>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row>
    <row r="12" spans="2:121" s="1" customFormat="1" ht="15" hidden="1" customHeight="1">
      <c r="B12" s="15"/>
      <c r="C12" s="16"/>
      <c r="D12" s="5"/>
      <c r="E12" s="12"/>
      <c r="F12" s="4"/>
      <c r="G12" s="4"/>
      <c r="H12" s="4"/>
      <c r="I12" s="4"/>
      <c r="J12" s="6"/>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row>
    <row r="13" spans="2:121" s="1" customFormat="1" ht="15" hidden="1" customHeight="1">
      <c r="B13" s="15"/>
      <c r="C13" s="16"/>
      <c r="D13" s="5"/>
      <c r="E13" s="12"/>
      <c r="F13" s="4"/>
      <c r="G13" s="4"/>
      <c r="H13" s="4"/>
      <c r="I13" s="4"/>
      <c r="J13" s="6"/>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row>
    <row r="14" spans="2:121" s="1" customFormat="1" ht="15" customHeight="1">
      <c r="B14" s="15"/>
      <c r="C14" s="16"/>
      <c r="D14" s="5"/>
      <c r="E14" s="12"/>
      <c r="F14" s="4"/>
      <c r="G14" s="4"/>
      <c r="H14" s="4"/>
      <c r="I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row>
    <row r="15" spans="2:121" s="1" customFormat="1" ht="15" customHeight="1">
      <c r="B15" s="15"/>
      <c r="C15" s="16"/>
      <c r="D15" s="5"/>
      <c r="E15" s="12"/>
      <c r="F15" s="4"/>
      <c r="G15" s="4"/>
      <c r="H15" s="4"/>
      <c r="I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row>
    <row r="16" spans="2:121" s="1" customFormat="1" ht="15" customHeight="1">
      <c r="B16" s="15"/>
      <c r="C16" s="16"/>
      <c r="D16" s="5"/>
      <c r="E16" s="12"/>
      <c r="F16" s="4"/>
      <c r="G16" s="4"/>
      <c r="H16" s="4"/>
      <c r="I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row>
    <row r="17" spans="2:121" s="1" customFormat="1" ht="15" customHeight="1">
      <c r="B17" s="15"/>
      <c r="C17" s="16"/>
      <c r="D17" s="5"/>
      <c r="E17" s="12"/>
      <c r="F17" s="4"/>
      <c r="G17" s="4"/>
      <c r="H17" s="4"/>
      <c r="I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row>
    <row r="18" spans="2:121" s="1" customFormat="1" ht="15" customHeight="1">
      <c r="B18" s="15"/>
      <c r="C18" s="16"/>
      <c r="D18" s="5"/>
      <c r="E18" s="12"/>
      <c r="F18" s="4"/>
      <c r="G18" s="4"/>
      <c r="H18" s="4"/>
      <c r="I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row>
    <row r="19" spans="2:121" s="1" customFormat="1" ht="15" customHeight="1">
      <c r="B19" s="15"/>
      <c r="C19" s="16"/>
      <c r="D19" s="5"/>
      <c r="E19" s="12"/>
      <c r="F19" s="4"/>
      <c r="G19" s="4"/>
      <c r="H19" s="4"/>
      <c r="I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row>
    <row r="20" spans="2:121" s="1" customFormat="1" ht="15" customHeight="1">
      <c r="B20" s="15"/>
      <c r="C20" s="16"/>
      <c r="D20" s="5"/>
      <c r="E20" s="12"/>
      <c r="F20" s="4"/>
      <c r="G20" s="4"/>
      <c r="H20" s="4"/>
      <c r="I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row>
    <row r="21" spans="2:121" s="1" customFormat="1" ht="15" customHeight="1">
      <c r="B21" s="15"/>
      <c r="C21" s="16"/>
      <c r="D21" s="5"/>
      <c r="E21" s="12"/>
      <c r="F21" s="4"/>
      <c r="G21" s="4"/>
      <c r="H21" s="4"/>
      <c r="I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row>
    <row r="22" spans="2:121" s="1" customFormat="1" ht="15" customHeight="1">
      <c r="B22" s="15"/>
      <c r="C22" s="16"/>
      <c r="D22" s="5"/>
      <c r="E22" s="12"/>
      <c r="F22" s="4"/>
      <c r="G22" s="4"/>
      <c r="H22" s="4"/>
      <c r="I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row>
    <row r="23" spans="2:121" s="1" customFormat="1" ht="15" customHeight="1">
      <c r="B23" s="15"/>
      <c r="C23" s="16"/>
      <c r="D23" s="5"/>
      <c r="E23" s="12"/>
      <c r="F23" s="4"/>
      <c r="G23" s="4"/>
      <c r="H23" s="4"/>
      <c r="I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row>
    <row r="24" spans="2:121" s="1" customFormat="1" ht="15" customHeight="1">
      <c r="B24" s="15"/>
      <c r="C24" s="16"/>
      <c r="D24" s="5"/>
      <c r="E24" s="12"/>
      <c r="F24" s="4"/>
      <c r="G24" s="4"/>
      <c r="H24" s="4"/>
      <c r="I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row>
    <row r="25" spans="2:121" s="1" customFormat="1" ht="15" customHeight="1">
      <c r="B25" s="15"/>
      <c r="C25" s="16"/>
      <c r="D25" s="5"/>
      <c r="E25" s="12"/>
      <c r="F25" s="4"/>
      <c r="G25" s="4"/>
      <c r="H25" s="4"/>
      <c r="I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row>
    <row r="26" spans="2:121" s="1" customFormat="1" ht="15" customHeight="1">
      <c r="B26" s="15"/>
      <c r="C26" s="16"/>
      <c r="D26" s="5"/>
      <c r="E26" s="12"/>
      <c r="F26" s="4"/>
      <c r="G26" s="4"/>
      <c r="H26" s="4"/>
      <c r="I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row>
    <row r="27" spans="2:121" s="1" customFormat="1" ht="15" customHeight="1">
      <c r="B27" s="20"/>
      <c r="C27" s="20"/>
      <c r="D27" s="45"/>
      <c r="E27" s="34"/>
      <c r="F27" s="10"/>
      <c r="G27" s="10"/>
      <c r="H27" s="4"/>
      <c r="I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row>
    <row r="28" spans="2:121" s="4" customFormat="1" ht="129.94999999999999" customHeight="1">
      <c r="B28" s="20"/>
      <c r="C28" s="20"/>
      <c r="D28" s="45"/>
      <c r="E28" s="21"/>
      <c r="F28" s="22" t="s">
        <v>16</v>
      </c>
      <c r="G28" s="24" t="s">
        <v>15</v>
      </c>
      <c r="H28" s="17"/>
      <c r="I28" s="17"/>
      <c r="J28" s="1"/>
      <c r="K28" s="9"/>
      <c r="L28" s="9"/>
      <c r="M28" s="9"/>
      <c r="X28" s="17"/>
      <c r="Y28" s="17"/>
      <c r="Z28" s="17"/>
      <c r="AA28" s="17"/>
      <c r="AB28" s="17"/>
      <c r="AC28" s="17"/>
    </row>
    <row r="29" spans="2:121" s="3" customFormat="1" ht="20.100000000000001" customHeight="1">
      <c r="B29" s="20"/>
      <c r="C29" s="20"/>
      <c r="D29" s="45"/>
      <c r="E29" s="11" t="s">
        <v>0</v>
      </c>
      <c r="F29" s="25"/>
      <c r="G29" s="27"/>
      <c r="H29" s="18"/>
      <c r="I29" s="18"/>
      <c r="J29" s="1"/>
      <c r="N29" s="64" t="s">
        <v>0</v>
      </c>
      <c r="V29" s="12"/>
      <c r="W29" s="4"/>
      <c r="X29" s="14" t="s">
        <v>1</v>
      </c>
      <c r="Y29" s="18"/>
      <c r="Z29" s="18"/>
      <c r="AA29" s="18"/>
      <c r="AB29" s="18"/>
      <c r="AC29" s="18"/>
    </row>
    <row r="30" spans="2:121" s="1" customFormat="1" ht="22.5" customHeight="1">
      <c r="B30" s="279" t="s">
        <v>2</v>
      </c>
      <c r="C30" s="280"/>
      <c r="D30" s="280"/>
      <c r="E30" s="38">
        <v>548</v>
      </c>
      <c r="F30" s="35">
        <v>70.620437956204384</v>
      </c>
      <c r="G30" s="33">
        <v>29.37956204379562</v>
      </c>
      <c r="H30" s="19"/>
      <c r="I30" s="19"/>
      <c r="K30" s="279" t="s">
        <v>2</v>
      </c>
      <c r="L30" s="280"/>
      <c r="M30" s="280"/>
      <c r="N30" s="38">
        <f t="shared" ref="N30:N32" si="0">IF(LEN(E30)=0,"",E30)</f>
        <v>548</v>
      </c>
      <c r="O30" s="71"/>
      <c r="P30" s="72"/>
      <c r="Q30" s="72"/>
      <c r="R30" s="72"/>
      <c r="S30" s="72"/>
      <c r="T30" s="72"/>
      <c r="U30" s="72"/>
      <c r="V30" s="72"/>
      <c r="W30" s="73"/>
      <c r="X30" s="74"/>
      <c r="Y30" s="8"/>
      <c r="Z30" s="8"/>
      <c r="AA30" s="8"/>
      <c r="AB30" s="8"/>
      <c r="AC30" s="8"/>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row>
    <row r="31" spans="2:121" s="1" customFormat="1" ht="22.5" customHeight="1">
      <c r="B31" s="281" t="s">
        <v>3</v>
      </c>
      <c r="C31" s="42" t="s">
        <v>4</v>
      </c>
      <c r="D31" s="43"/>
      <c r="E31" s="39">
        <v>428</v>
      </c>
      <c r="F31" s="54">
        <v>76.401869158878498</v>
      </c>
      <c r="G31" s="55">
        <v>23.598130841121495</v>
      </c>
      <c r="H31" s="19"/>
      <c r="I31" s="19"/>
      <c r="J31" s="4"/>
      <c r="K31" s="281" t="s">
        <v>3</v>
      </c>
      <c r="L31" s="42" t="s">
        <v>283</v>
      </c>
      <c r="M31" s="43"/>
      <c r="N31" s="39">
        <f t="shared" si="0"/>
        <v>428</v>
      </c>
      <c r="O31" s="65"/>
      <c r="P31" s="7"/>
      <c r="Q31" s="7"/>
      <c r="R31" s="7"/>
      <c r="S31" s="7"/>
      <c r="T31" s="7"/>
      <c r="U31" s="7"/>
      <c r="V31" s="7"/>
      <c r="W31" s="4"/>
      <c r="X31" s="66"/>
      <c r="Y31" s="8"/>
      <c r="Z31" s="8"/>
      <c r="AA31" s="8"/>
      <c r="AB31" s="8"/>
      <c r="AC31" s="8"/>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row>
    <row r="32" spans="2:121" s="1" customFormat="1" ht="22.5" customHeight="1">
      <c r="B32" s="282"/>
      <c r="C32" s="41" t="s">
        <v>5</v>
      </c>
      <c r="D32" s="44"/>
      <c r="E32" s="40">
        <v>120</v>
      </c>
      <c r="F32" s="52">
        <v>50</v>
      </c>
      <c r="G32" s="53">
        <v>50</v>
      </c>
      <c r="H32" s="19"/>
      <c r="I32" s="19"/>
      <c r="J32" s="4"/>
      <c r="K32" s="282"/>
      <c r="L32" s="41" t="s">
        <v>285</v>
      </c>
      <c r="M32" s="44"/>
      <c r="N32" s="40">
        <f t="shared" si="0"/>
        <v>120</v>
      </c>
      <c r="O32" s="67"/>
      <c r="P32" s="68"/>
      <c r="Q32" s="68"/>
      <c r="R32" s="68"/>
      <c r="S32" s="68"/>
      <c r="T32" s="68"/>
      <c r="U32" s="68"/>
      <c r="V32" s="68"/>
      <c r="W32" s="69"/>
      <c r="X32" s="70"/>
      <c r="Y32" s="8"/>
      <c r="Z32" s="8"/>
      <c r="AA32" s="8"/>
      <c r="AB32" s="8"/>
      <c r="AC32" s="8"/>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row>
    <row r="33" ht="22.5" customHeight="1"/>
    <row r="34" ht="22.5" customHeight="1"/>
    <row r="35" ht="22.5" customHeight="1"/>
    <row r="36" ht="22.5" customHeight="1"/>
    <row r="37" ht="22.5" customHeight="1"/>
    <row r="38" ht="22.5" customHeight="1"/>
    <row r="39" ht="22.5" customHeight="1"/>
    <row r="40" ht="22.5" customHeight="1"/>
    <row r="41" ht="22.5" customHeight="1"/>
    <row r="42" ht="22.5" customHeight="1"/>
    <row r="43" ht="22.5" customHeight="1"/>
    <row r="44" ht="22.5" customHeight="1"/>
    <row r="45" ht="22.5" customHeight="1"/>
    <row r="46" ht="22.5" customHeight="1"/>
    <row r="47" ht="22.5" customHeight="1"/>
    <row r="48" ht="22.5" customHeight="1"/>
    <row r="49" ht="22.5" customHeight="1"/>
    <row r="50" ht="22.5" customHeight="1"/>
    <row r="51" ht="22.5" customHeight="1"/>
  </sheetData>
  <mergeCells count="4">
    <mergeCell ref="B30:D30"/>
    <mergeCell ref="B31:B32"/>
    <mergeCell ref="K30:M30"/>
    <mergeCell ref="K31:K32"/>
  </mergeCells>
  <phoneticPr fontId="7"/>
  <conditionalFormatting sqref="X28:AC28 C31:C32 F28:I28">
    <cfRule type="cellIs" dxfId="148" priority="2" stopIfTrue="1" operator="equal">
      <formula>"."</formula>
    </cfRule>
  </conditionalFormatting>
  <conditionalFormatting sqref="L31:L32">
    <cfRule type="cellIs" dxfId="147"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sheetPr>
  <dimension ref="C4:I8"/>
  <sheetViews>
    <sheetView zoomScale="118" zoomScaleNormal="118" workbookViewId="0">
      <selection activeCell="C6" sqref="C6"/>
    </sheetView>
  </sheetViews>
  <sheetFormatPr defaultRowHeight="13.5"/>
  <sheetData>
    <row r="4" spans="3:9" ht="17.25">
      <c r="D4" t="s">
        <v>253</v>
      </c>
      <c r="E4" t="s">
        <v>254</v>
      </c>
      <c r="F4" t="s">
        <v>255</v>
      </c>
      <c r="G4" t="s">
        <v>256</v>
      </c>
      <c r="H4" t="s">
        <v>257</v>
      </c>
      <c r="I4" s="134" t="s">
        <v>258</v>
      </c>
    </row>
    <row r="5" spans="3:9">
      <c r="C5" t="s">
        <v>233</v>
      </c>
      <c r="D5" s="76">
        <v>67.99065420560747</v>
      </c>
      <c r="E5" s="76">
        <v>50.233644859813083</v>
      </c>
      <c r="F5" s="76">
        <v>56.775700934579433</v>
      </c>
      <c r="G5" s="76">
        <v>48.598130841121495</v>
      </c>
      <c r="H5" s="76">
        <v>70.56074766355141</v>
      </c>
      <c r="I5" s="76">
        <v>68.691588785046733</v>
      </c>
    </row>
    <row r="6" spans="3:9">
      <c r="C6" t="s">
        <v>238</v>
      </c>
      <c r="D6" s="76">
        <v>69.166666666666657</v>
      </c>
      <c r="E6" s="76">
        <v>43.333333333333329</v>
      </c>
      <c r="F6" s="76">
        <v>63.333333333333329</v>
      </c>
      <c r="G6" s="76">
        <v>45</v>
      </c>
      <c r="H6" s="76">
        <v>69.166666666666657</v>
      </c>
      <c r="I6" s="76">
        <v>76.666666666666671</v>
      </c>
    </row>
    <row r="7" spans="3:9">
      <c r="D7" s="76">
        <v>67.99065420560747</v>
      </c>
      <c r="E7" s="76">
        <v>50.233644859813083</v>
      </c>
      <c r="F7" s="76">
        <v>56.775700934579433</v>
      </c>
      <c r="G7" s="76">
        <v>48.598130841121495</v>
      </c>
      <c r="H7" s="76">
        <v>70.56074766355141</v>
      </c>
      <c r="I7" s="76">
        <v>68.691588785046733</v>
      </c>
    </row>
    <row r="8" spans="3:9">
      <c r="D8" s="76">
        <v>69.166666666666657</v>
      </c>
      <c r="E8" s="76">
        <v>43.333333333333329</v>
      </c>
      <c r="F8" s="76">
        <v>63.333333333333329</v>
      </c>
      <c r="G8" s="76">
        <v>45</v>
      </c>
      <c r="H8" s="76">
        <v>69.166666666666657</v>
      </c>
      <c r="I8" s="76">
        <v>76.666666666666671</v>
      </c>
    </row>
  </sheetData>
  <phoneticPr fontId="7"/>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showGridLines="0" topLeftCell="A23" zoomScale="80" workbookViewId="0">
      <selection activeCell="N32" sqref="N32"/>
    </sheetView>
  </sheetViews>
  <sheetFormatPr defaultColWidth="5.25" defaultRowHeight="13.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c r="B28" s="20"/>
      <c r="C28" s="20"/>
      <c r="D28" s="45"/>
      <c r="E28" s="21"/>
      <c r="F28" s="22" t="s">
        <v>107</v>
      </c>
      <c r="G28" s="23" t="s">
        <v>108</v>
      </c>
      <c r="H28" s="23" t="s">
        <v>109</v>
      </c>
      <c r="I28" s="24" t="s">
        <v>110</v>
      </c>
      <c r="J28" s="17"/>
      <c r="K28" s="17"/>
      <c r="L28" s="1"/>
      <c r="M28" s="9"/>
      <c r="N28" s="9"/>
      <c r="O28" s="9"/>
      <c r="Z28" s="17"/>
      <c r="AA28" s="17"/>
      <c r="AB28" s="17"/>
      <c r="AC28" s="17"/>
      <c r="AD28" s="17"/>
      <c r="AE28" s="17"/>
    </row>
    <row r="29" spans="2:123" s="3" customFormat="1" ht="20.100000000000001" customHeight="1">
      <c r="B29" s="20"/>
      <c r="C29" s="20"/>
      <c r="D29" s="45"/>
      <c r="E29" s="11" t="s">
        <v>0</v>
      </c>
      <c r="F29" s="25"/>
      <c r="G29" s="26"/>
      <c r="H29" s="26"/>
      <c r="I29" s="27"/>
      <c r="J29" s="18"/>
      <c r="K29" s="18"/>
      <c r="L29" s="1"/>
      <c r="P29" s="64" t="s">
        <v>0</v>
      </c>
      <c r="X29" s="12"/>
      <c r="Y29" s="4"/>
      <c r="Z29" s="14" t="s">
        <v>1</v>
      </c>
      <c r="AA29" s="18"/>
      <c r="AB29" s="18"/>
      <c r="AC29" s="18"/>
      <c r="AD29" s="18"/>
      <c r="AE29" s="18"/>
    </row>
    <row r="30" spans="2:123" s="1" customFormat="1" ht="22.5" customHeight="1">
      <c r="B30" s="279" t="s">
        <v>2</v>
      </c>
      <c r="C30" s="280"/>
      <c r="D30" s="280"/>
      <c r="E30" s="38">
        <v>548</v>
      </c>
      <c r="F30" s="35">
        <v>5.2919708029197077</v>
      </c>
      <c r="G30" s="32">
        <v>35.036496350364963</v>
      </c>
      <c r="H30" s="32">
        <v>33.759124087591239</v>
      </c>
      <c r="I30" s="33">
        <v>25.912408759124091</v>
      </c>
      <c r="J30" s="19"/>
      <c r="K30" s="19"/>
      <c r="M30" s="279" t="s">
        <v>2</v>
      </c>
      <c r="N30" s="280"/>
      <c r="O30" s="280"/>
      <c r="P30" s="38">
        <f t="shared" ref="P30:P32" si="0">IF(LEN(E30)=0,"",E30)</f>
        <v>548</v>
      </c>
      <c r="Q30" s="71"/>
      <c r="R30" s="72"/>
      <c r="S30" s="72"/>
      <c r="T30" s="72"/>
      <c r="U30" s="72"/>
      <c r="V30" s="72"/>
      <c r="W30" s="72"/>
      <c r="X30" s="72"/>
      <c r="Y30" s="73"/>
      <c r="Z30" s="74"/>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c r="B31" s="281" t="s">
        <v>3</v>
      </c>
      <c r="C31" s="42" t="s">
        <v>283</v>
      </c>
      <c r="D31" s="43"/>
      <c r="E31" s="39">
        <v>428</v>
      </c>
      <c r="F31" s="36">
        <v>4.2056074766355138</v>
      </c>
      <c r="G31" s="28">
        <v>35.046728971962615</v>
      </c>
      <c r="H31" s="28">
        <v>35.046728971962615</v>
      </c>
      <c r="I31" s="29">
        <v>25.700934579439249</v>
      </c>
      <c r="J31" s="8">
        <f>SUM(F31:G31)</f>
        <v>39.252336448598129</v>
      </c>
      <c r="K31" s="19"/>
      <c r="L31" s="4"/>
      <c r="M31" s="281" t="s">
        <v>3</v>
      </c>
      <c r="N31" s="42" t="s">
        <v>289</v>
      </c>
      <c r="O31" s="43"/>
      <c r="P31" s="39">
        <f t="shared" si="0"/>
        <v>428</v>
      </c>
      <c r="Q31" s="65"/>
      <c r="R31" s="7"/>
      <c r="S31" s="7"/>
      <c r="T31" s="7"/>
      <c r="U31" s="7"/>
      <c r="V31" s="7"/>
      <c r="W31" s="7"/>
      <c r="X31" s="7"/>
      <c r="Y31" s="4"/>
      <c r="Z31" s="66"/>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c r="B32" s="282"/>
      <c r="C32" s="41" t="s">
        <v>285</v>
      </c>
      <c r="D32" s="44"/>
      <c r="E32" s="40">
        <v>120</v>
      </c>
      <c r="F32" s="37">
        <v>9.1666666666666661</v>
      </c>
      <c r="G32" s="30">
        <v>35</v>
      </c>
      <c r="H32" s="30">
        <v>29.166666666666668</v>
      </c>
      <c r="I32" s="31">
        <v>26.666666666666668</v>
      </c>
      <c r="J32" s="8">
        <f>SUM(F32:G32)</f>
        <v>44.166666666666664</v>
      </c>
      <c r="K32" s="19"/>
      <c r="L32" s="4"/>
      <c r="M32" s="282"/>
      <c r="N32" s="41" t="s">
        <v>285</v>
      </c>
      <c r="O32" s="44"/>
      <c r="P32" s="40">
        <f t="shared" si="0"/>
        <v>120</v>
      </c>
      <c r="Q32" s="67"/>
      <c r="R32" s="68"/>
      <c r="S32" s="68"/>
      <c r="T32" s="68"/>
      <c r="U32" s="68"/>
      <c r="V32" s="68"/>
      <c r="W32" s="68"/>
      <c r="X32" s="68"/>
      <c r="Y32" s="69"/>
      <c r="Z32" s="70"/>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10:10" ht="22.5" customHeight="1">
      <c r="J33" s="76">
        <f>SUM(J31-J32)</f>
        <v>-4.9143302180685353</v>
      </c>
    </row>
    <row r="34" spans="10:10" ht="22.5" customHeight="1"/>
    <row r="35" spans="10:10" ht="22.5" customHeight="1"/>
    <row r="36" spans="10:10" ht="22.5" customHeight="1"/>
    <row r="37" spans="10:10" ht="22.5" customHeight="1"/>
    <row r="38" spans="10:10" ht="22.5" customHeight="1"/>
    <row r="39" spans="10:10" ht="22.5" customHeight="1"/>
    <row r="40" spans="10:10" ht="22.5" customHeight="1"/>
    <row r="41" spans="10:10" ht="22.5" customHeight="1"/>
    <row r="42" spans="10:10" ht="22.5" customHeight="1"/>
    <row r="43" spans="10:10" ht="22.5" customHeight="1"/>
    <row r="44" spans="10:10" ht="22.5" customHeight="1"/>
    <row r="45" spans="10:10" ht="22.5" customHeight="1"/>
    <row r="46" spans="10:10" ht="22.5" customHeight="1"/>
    <row r="47" spans="10:10" ht="22.5" customHeight="1"/>
    <row r="48" spans="10:10" ht="22.5" customHeight="1"/>
    <row r="49" ht="22.5" customHeight="1"/>
    <row r="50" ht="22.5" customHeight="1"/>
    <row r="51" ht="22.5" customHeight="1"/>
  </sheetData>
  <mergeCells count="4">
    <mergeCell ref="B30:D30"/>
    <mergeCell ref="B31:B32"/>
    <mergeCell ref="M30:O30"/>
    <mergeCell ref="M31:M32"/>
  </mergeCells>
  <phoneticPr fontId="7"/>
  <conditionalFormatting sqref="Z28:AE28 C31:C32 F28:K28">
    <cfRule type="cellIs" dxfId="65" priority="2" stopIfTrue="1" operator="equal">
      <formula>"."</formula>
    </cfRule>
  </conditionalFormatting>
  <conditionalFormatting sqref="N31:N32">
    <cfRule type="cellIs" dxfId="6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AM41"/>
  <sheetViews>
    <sheetView showGridLines="0" topLeftCell="A29" zoomScale="80" workbookViewId="0">
      <selection activeCell="C32" sqref="C32"/>
    </sheetView>
  </sheetViews>
  <sheetFormatPr defaultColWidth="5.25" defaultRowHeight="13.5"/>
  <cols>
    <col min="1" max="2" width="7" customWidth="1"/>
    <col min="3" max="3" width="25.625" customWidth="1"/>
    <col min="4" max="4" width="4.625" customWidth="1"/>
    <col min="5" max="5" width="5.375" customWidth="1"/>
    <col min="6" max="19" width="6.75" customWidth="1"/>
    <col min="20" max="21" width="5.25" customWidth="1"/>
    <col min="22" max="22" width="3.375" customWidth="1"/>
    <col min="23" max="23" width="7" customWidth="1"/>
    <col min="24" max="24" width="6.625" customWidth="1"/>
    <col min="25" max="25" width="4.375" customWidth="1"/>
    <col min="26" max="28" width="6.5" bestFit="1" customWidth="1"/>
    <col min="29" max="29" width="5.625" bestFit="1" customWidth="1"/>
    <col min="30" max="32" width="6.5" bestFit="1" customWidth="1"/>
    <col min="33" max="33" width="5.625" bestFit="1" customWidth="1"/>
    <col min="34" max="34" width="6.5" bestFit="1" customWidth="1"/>
    <col min="35" max="35" width="5.625" bestFit="1" customWidth="1"/>
    <col min="36" max="37" width="6.5" bestFit="1" customWidth="1"/>
    <col min="38" max="39" width="5.625" bestFit="1" customWidth="1"/>
  </cols>
  <sheetData>
    <row r="1" spans="2:23" s="1" customFormat="1" ht="21.75" customHeight="1">
      <c r="B1" s="15"/>
      <c r="C1" s="16"/>
      <c r="D1" s="2"/>
      <c r="E1" s="13"/>
      <c r="F1" s="4"/>
      <c r="G1" s="4"/>
      <c r="H1" s="4"/>
      <c r="I1" s="4"/>
      <c r="J1" s="4"/>
      <c r="K1" s="4"/>
      <c r="L1" s="4"/>
      <c r="M1" s="4"/>
      <c r="N1" s="4"/>
      <c r="O1" s="4"/>
      <c r="P1" s="4"/>
      <c r="Q1" s="4"/>
      <c r="R1" s="4"/>
      <c r="S1" s="4"/>
    </row>
    <row r="2" spans="2:23" s="1" customFormat="1" ht="15" customHeight="1">
      <c r="B2" s="15"/>
      <c r="C2" s="16"/>
      <c r="D2" s="2"/>
      <c r="E2" s="13"/>
      <c r="F2" s="4"/>
      <c r="G2" s="4"/>
      <c r="H2" s="4"/>
      <c r="I2" s="4"/>
      <c r="J2" s="4"/>
      <c r="K2" s="4"/>
      <c r="L2" s="4"/>
      <c r="M2" s="4"/>
      <c r="N2" s="4"/>
      <c r="O2" s="4"/>
      <c r="P2" s="4"/>
      <c r="Q2" s="4"/>
      <c r="R2" s="4"/>
      <c r="S2" s="4"/>
    </row>
    <row r="3" spans="2:23" s="1" customFormat="1" ht="15" customHeight="1">
      <c r="B3" s="15"/>
      <c r="C3" s="16"/>
      <c r="D3" s="2"/>
      <c r="E3" s="13"/>
      <c r="F3" s="4"/>
      <c r="G3" s="4"/>
      <c r="H3" s="4"/>
      <c r="I3" s="4"/>
      <c r="J3" s="4"/>
      <c r="K3" s="4"/>
      <c r="L3" s="4"/>
      <c r="M3" s="4"/>
      <c r="N3" s="4"/>
      <c r="O3" s="4"/>
      <c r="P3" s="4"/>
      <c r="Q3" s="4"/>
      <c r="R3" s="4"/>
      <c r="S3" s="4"/>
    </row>
    <row r="4" spans="2:23" s="1" customFormat="1" ht="15" customHeight="1">
      <c r="B4" s="15"/>
      <c r="C4" s="16"/>
      <c r="D4" s="2"/>
      <c r="E4" s="13"/>
      <c r="F4" s="4"/>
      <c r="G4" s="4"/>
      <c r="H4" s="4"/>
      <c r="I4" s="4"/>
      <c r="J4" s="4"/>
      <c r="K4" s="4"/>
      <c r="L4" s="4"/>
      <c r="M4" s="4"/>
      <c r="N4" s="4"/>
      <c r="O4" s="4"/>
      <c r="P4" s="4"/>
      <c r="Q4" s="4"/>
      <c r="R4" s="4"/>
      <c r="S4" s="4"/>
    </row>
    <row r="5" spans="2:23" s="1" customFormat="1" ht="15" customHeight="1">
      <c r="B5" s="15"/>
      <c r="C5" s="16"/>
      <c r="D5" s="2"/>
      <c r="E5" s="13"/>
      <c r="F5" s="4"/>
      <c r="G5" s="4"/>
      <c r="H5" s="4"/>
      <c r="I5" s="4"/>
      <c r="J5" s="4"/>
      <c r="K5" s="4"/>
      <c r="L5" s="4"/>
      <c r="M5" s="4"/>
      <c r="N5" s="4"/>
      <c r="O5" s="4"/>
      <c r="P5" s="4"/>
      <c r="Q5" s="4"/>
      <c r="R5" s="4"/>
      <c r="S5" s="4"/>
    </row>
    <row r="6" spans="2:23" s="1" customFormat="1" ht="15" customHeight="1">
      <c r="B6" s="15"/>
      <c r="C6" s="16"/>
      <c r="D6" s="2"/>
      <c r="E6" s="13"/>
      <c r="F6" s="4"/>
      <c r="G6" s="4"/>
      <c r="H6" s="4"/>
      <c r="I6" s="4"/>
      <c r="J6" s="4"/>
      <c r="K6" s="4"/>
      <c r="L6" s="4"/>
      <c r="M6" s="4"/>
      <c r="N6" s="4"/>
      <c r="O6" s="4"/>
      <c r="P6" s="4"/>
      <c r="Q6" s="4"/>
      <c r="R6" s="4"/>
      <c r="S6" s="4"/>
    </row>
    <row r="7" spans="2:23" s="1" customFormat="1" ht="15" customHeight="1">
      <c r="B7" s="15"/>
      <c r="C7" s="16"/>
      <c r="D7" s="2"/>
      <c r="E7" s="13"/>
      <c r="F7" s="4"/>
      <c r="G7" s="4"/>
      <c r="H7" s="4"/>
      <c r="I7" s="4"/>
      <c r="J7" s="4"/>
      <c r="K7" s="4"/>
      <c r="L7" s="4"/>
      <c r="M7" s="4"/>
      <c r="N7" s="4"/>
      <c r="O7" s="4"/>
      <c r="P7" s="4"/>
      <c r="Q7" s="4"/>
      <c r="R7" s="4"/>
      <c r="S7" s="4"/>
    </row>
    <row r="8" spans="2:23" s="1" customFormat="1" ht="15" hidden="1" customHeight="1">
      <c r="B8" s="15"/>
      <c r="C8" s="16"/>
      <c r="D8" s="2"/>
      <c r="E8" s="13"/>
      <c r="F8" s="4"/>
      <c r="G8" s="4"/>
      <c r="H8" s="4"/>
      <c r="I8" s="4"/>
      <c r="J8" s="4"/>
      <c r="K8" s="4"/>
      <c r="L8" s="4"/>
      <c r="M8" s="4"/>
      <c r="N8" s="4"/>
      <c r="O8" s="4"/>
      <c r="P8" s="4"/>
      <c r="Q8" s="4"/>
      <c r="R8" s="4"/>
      <c r="S8" s="4"/>
    </row>
    <row r="9" spans="2:23" s="1" customFormat="1" ht="15" hidden="1" customHeight="1">
      <c r="B9" s="15"/>
      <c r="C9" s="16"/>
      <c r="D9" s="2"/>
      <c r="E9" s="13"/>
      <c r="F9" s="4"/>
      <c r="G9" s="4"/>
      <c r="H9" s="4"/>
      <c r="I9" s="4"/>
      <c r="J9" s="4"/>
      <c r="K9" s="4"/>
      <c r="L9" s="4"/>
      <c r="M9" s="4"/>
      <c r="N9" s="4"/>
      <c r="O9" s="4"/>
      <c r="P9" s="4"/>
      <c r="Q9" s="4"/>
      <c r="R9" s="4"/>
      <c r="S9" s="4"/>
      <c r="V9" s="4"/>
      <c r="W9" s="4"/>
    </row>
    <row r="10" spans="2:23" s="1" customFormat="1" ht="15" hidden="1" customHeight="1">
      <c r="B10" s="15"/>
      <c r="C10" s="16"/>
      <c r="D10" s="2"/>
      <c r="E10" s="13"/>
      <c r="F10" s="4"/>
      <c r="G10" s="4"/>
      <c r="H10" s="4"/>
      <c r="I10" s="4"/>
      <c r="J10" s="4"/>
      <c r="K10" s="4"/>
      <c r="L10" s="4"/>
      <c r="M10" s="4"/>
      <c r="N10" s="4"/>
      <c r="O10" s="4"/>
      <c r="P10" s="4"/>
      <c r="Q10" s="4"/>
      <c r="R10" s="4"/>
      <c r="S10" s="4"/>
      <c r="V10" s="3"/>
      <c r="W10" s="3"/>
    </row>
    <row r="11" spans="2:23" s="1" customFormat="1" ht="15" hidden="1" customHeight="1">
      <c r="B11" s="15"/>
      <c r="C11" s="16"/>
      <c r="D11" s="2"/>
      <c r="E11" s="13"/>
      <c r="F11" s="4"/>
      <c r="G11" s="4"/>
      <c r="H11" s="4"/>
      <c r="I11" s="4"/>
      <c r="J11" s="4"/>
      <c r="K11" s="4"/>
      <c r="L11" s="4"/>
      <c r="M11" s="4"/>
      <c r="N11" s="4"/>
      <c r="O11" s="4"/>
      <c r="P11" s="4"/>
      <c r="Q11" s="4"/>
      <c r="R11" s="4"/>
      <c r="S11" s="4"/>
      <c r="V11" s="6"/>
    </row>
    <row r="12" spans="2:23" s="1" customFormat="1" ht="15" hidden="1" customHeight="1">
      <c r="B12" s="15"/>
      <c r="C12" s="16"/>
      <c r="D12" s="2"/>
      <c r="E12" s="13"/>
      <c r="F12" s="4"/>
      <c r="G12" s="4"/>
      <c r="H12" s="4"/>
      <c r="I12" s="4"/>
      <c r="J12" s="4"/>
      <c r="K12" s="4"/>
      <c r="L12" s="4"/>
      <c r="M12" s="4"/>
      <c r="N12" s="4"/>
      <c r="O12" s="4"/>
      <c r="P12" s="4"/>
      <c r="Q12" s="4"/>
      <c r="R12" s="4"/>
      <c r="S12" s="4"/>
      <c r="V12" s="6"/>
    </row>
    <row r="13" spans="2:23" s="1" customFormat="1" ht="15" hidden="1" customHeight="1">
      <c r="B13" s="15"/>
      <c r="C13" s="16"/>
      <c r="D13" s="2"/>
      <c r="E13" s="13"/>
      <c r="F13" s="4"/>
      <c r="G13" s="4"/>
      <c r="H13" s="4"/>
      <c r="I13" s="4"/>
      <c r="J13" s="4"/>
      <c r="K13" s="4"/>
      <c r="L13" s="4"/>
      <c r="M13" s="4"/>
      <c r="N13" s="4"/>
      <c r="O13" s="4"/>
      <c r="P13" s="4"/>
      <c r="Q13" s="4"/>
      <c r="R13" s="4"/>
      <c r="S13" s="4"/>
      <c r="V13" s="6"/>
    </row>
    <row r="14" spans="2:23" s="1" customFormat="1" ht="15" customHeight="1">
      <c r="B14" s="15"/>
      <c r="C14" s="16"/>
      <c r="D14" s="2"/>
      <c r="E14" s="13"/>
      <c r="F14" s="4"/>
      <c r="G14" s="4"/>
      <c r="H14" s="4"/>
      <c r="I14" s="4"/>
      <c r="J14" s="4"/>
      <c r="K14" s="4"/>
      <c r="L14" s="4"/>
      <c r="M14" s="4"/>
      <c r="N14" s="4"/>
      <c r="O14" s="4"/>
      <c r="P14" s="4"/>
      <c r="Q14" s="4"/>
      <c r="R14" s="4"/>
      <c r="S14" s="4"/>
    </row>
    <row r="15" spans="2:23" s="1" customFormat="1" ht="15" customHeight="1">
      <c r="B15" s="15"/>
      <c r="C15" s="16"/>
      <c r="D15" s="2"/>
      <c r="E15" s="13"/>
      <c r="F15" s="4"/>
      <c r="G15" s="4"/>
      <c r="H15" s="4"/>
      <c r="I15" s="4"/>
      <c r="J15" s="4"/>
      <c r="K15" s="4"/>
      <c r="L15" s="4"/>
      <c r="M15" s="4"/>
      <c r="N15" s="4"/>
      <c r="O15" s="4"/>
      <c r="P15" s="4"/>
      <c r="Q15" s="4"/>
      <c r="R15" s="4"/>
      <c r="S15" s="4"/>
    </row>
    <row r="16" spans="2:23" s="1" customFormat="1" ht="15" customHeight="1">
      <c r="B16" s="15"/>
      <c r="C16" s="16"/>
      <c r="D16" s="2"/>
      <c r="E16" s="13"/>
      <c r="F16" s="4"/>
      <c r="G16" s="4"/>
      <c r="H16" s="4"/>
      <c r="I16" s="4"/>
      <c r="J16" s="4"/>
      <c r="K16" s="4"/>
      <c r="L16" s="4"/>
      <c r="M16" s="4"/>
      <c r="N16" s="4"/>
      <c r="O16" s="4"/>
      <c r="P16" s="4"/>
      <c r="Q16" s="4"/>
      <c r="R16" s="4"/>
      <c r="S16" s="4"/>
    </row>
    <row r="17" spans="2:23" s="1" customFormat="1" ht="15" customHeight="1">
      <c r="B17" s="15"/>
      <c r="C17" s="16"/>
      <c r="D17" s="2"/>
      <c r="E17" s="13"/>
      <c r="F17" s="4"/>
      <c r="G17" s="4"/>
      <c r="H17" s="4"/>
      <c r="I17" s="4"/>
      <c r="J17" s="4"/>
      <c r="K17" s="4"/>
      <c r="L17" s="4"/>
      <c r="M17" s="4"/>
      <c r="N17" s="4"/>
      <c r="O17" s="4"/>
      <c r="P17" s="4"/>
      <c r="Q17" s="4"/>
      <c r="R17" s="4"/>
      <c r="S17" s="4"/>
    </row>
    <row r="18" spans="2:23" s="1" customFormat="1" ht="15" customHeight="1">
      <c r="B18" s="15"/>
      <c r="C18" s="16"/>
      <c r="D18" s="2"/>
      <c r="E18" s="13"/>
      <c r="F18" s="4"/>
      <c r="G18" s="4"/>
      <c r="H18" s="4"/>
      <c r="I18" s="4"/>
      <c r="J18" s="4"/>
      <c r="K18" s="4"/>
      <c r="L18" s="4"/>
      <c r="M18" s="4"/>
      <c r="N18" s="4"/>
      <c r="O18" s="4"/>
      <c r="P18" s="4"/>
      <c r="Q18" s="4"/>
      <c r="R18" s="4"/>
      <c r="S18" s="4"/>
    </row>
    <row r="19" spans="2:23" s="1" customFormat="1" ht="15" customHeight="1">
      <c r="B19" s="15"/>
      <c r="C19" s="16"/>
      <c r="D19" s="2"/>
      <c r="E19" s="13"/>
      <c r="F19" s="4"/>
      <c r="G19" s="4"/>
      <c r="H19" s="4"/>
      <c r="I19" s="4"/>
      <c r="J19" s="4"/>
      <c r="K19" s="4"/>
      <c r="L19" s="4"/>
      <c r="M19" s="4"/>
      <c r="N19" s="4"/>
      <c r="O19" s="4"/>
      <c r="P19" s="4"/>
      <c r="Q19" s="4"/>
      <c r="R19" s="4"/>
      <c r="S19" s="4"/>
    </row>
    <row r="20" spans="2:23" s="1" customFormat="1" ht="15" customHeight="1">
      <c r="B20" s="15"/>
      <c r="C20" s="16"/>
      <c r="D20" s="2"/>
      <c r="E20" s="13"/>
      <c r="F20" s="4"/>
      <c r="G20" s="4"/>
      <c r="H20" s="4"/>
      <c r="I20" s="4"/>
      <c r="J20" s="4"/>
      <c r="K20" s="4"/>
      <c r="L20" s="4"/>
      <c r="M20" s="4"/>
      <c r="N20" s="4"/>
      <c r="O20" s="4"/>
      <c r="P20" s="4"/>
      <c r="Q20" s="4"/>
      <c r="R20" s="4"/>
      <c r="S20" s="4"/>
    </row>
    <row r="21" spans="2:23" s="1" customFormat="1" ht="15" customHeight="1">
      <c r="B21" s="15"/>
      <c r="C21" s="16"/>
      <c r="D21" s="2"/>
      <c r="E21" s="13"/>
      <c r="F21" s="4"/>
      <c r="G21" s="4"/>
      <c r="H21" s="4"/>
      <c r="I21" s="4"/>
      <c r="J21" s="4"/>
      <c r="K21" s="4"/>
      <c r="L21" s="4"/>
      <c r="M21" s="4"/>
      <c r="N21" s="4"/>
      <c r="O21" s="4"/>
      <c r="P21" s="4"/>
      <c r="Q21" s="4"/>
      <c r="R21" s="4"/>
      <c r="S21" s="4"/>
    </row>
    <row r="22" spans="2:23" s="1" customFormat="1" ht="15" customHeight="1">
      <c r="B22" s="15"/>
      <c r="C22" s="16"/>
      <c r="D22" s="2"/>
      <c r="E22" s="13"/>
      <c r="F22" s="4"/>
      <c r="G22" s="4"/>
      <c r="H22" s="4"/>
      <c r="I22" s="4"/>
      <c r="J22" s="4"/>
      <c r="K22" s="4"/>
      <c r="L22" s="4"/>
      <c r="M22" s="4"/>
      <c r="N22" s="4"/>
      <c r="O22" s="4"/>
      <c r="P22" s="4"/>
      <c r="Q22" s="4"/>
      <c r="R22" s="4"/>
      <c r="S22" s="4"/>
    </row>
    <row r="23" spans="2:23" s="1" customFormat="1" ht="15" customHeight="1">
      <c r="B23" s="15"/>
      <c r="C23" s="16"/>
      <c r="D23" s="2"/>
      <c r="E23" s="13"/>
      <c r="F23" s="4"/>
      <c r="G23" s="4"/>
      <c r="H23" s="4"/>
      <c r="I23" s="4"/>
      <c r="J23" s="4"/>
      <c r="K23" s="4"/>
      <c r="L23" s="4"/>
      <c r="M23" s="4"/>
      <c r="N23" s="4"/>
      <c r="O23" s="4"/>
      <c r="P23" s="4"/>
      <c r="Q23" s="4"/>
      <c r="R23" s="4"/>
      <c r="S23" s="4"/>
    </row>
    <row r="24" spans="2:23" s="1" customFormat="1" ht="15" customHeight="1">
      <c r="B24" s="15"/>
      <c r="C24" s="16"/>
      <c r="D24" s="2"/>
      <c r="E24" s="13"/>
      <c r="F24" s="4"/>
      <c r="G24" s="4"/>
      <c r="H24" s="4"/>
      <c r="I24" s="4"/>
      <c r="J24" s="4"/>
      <c r="K24" s="4"/>
      <c r="L24" s="4"/>
      <c r="M24" s="4"/>
      <c r="N24" s="4"/>
      <c r="O24" s="4"/>
      <c r="P24" s="4"/>
      <c r="Q24" s="4"/>
      <c r="R24" s="4"/>
      <c r="S24" s="4"/>
    </row>
    <row r="25" spans="2:23" s="1" customFormat="1" ht="15" customHeight="1">
      <c r="B25" s="15"/>
      <c r="C25" s="16"/>
      <c r="D25" s="2"/>
      <c r="E25" s="13"/>
      <c r="F25" s="4"/>
      <c r="G25" s="4"/>
      <c r="H25" s="4"/>
      <c r="I25" s="4"/>
      <c r="J25" s="4"/>
      <c r="K25" s="4"/>
      <c r="L25" s="4"/>
      <c r="M25" s="4"/>
      <c r="N25" s="4"/>
      <c r="O25" s="4"/>
      <c r="P25" s="4"/>
      <c r="Q25" s="4"/>
      <c r="R25" s="4"/>
      <c r="S25" s="4"/>
    </row>
    <row r="26" spans="2:23" s="1" customFormat="1" ht="15" customHeight="1">
      <c r="B26" s="15"/>
      <c r="C26" s="16"/>
      <c r="D26" s="2"/>
      <c r="E26" s="13"/>
      <c r="F26" s="4"/>
      <c r="G26" s="4"/>
      <c r="H26" s="4"/>
      <c r="I26" s="4"/>
      <c r="J26" s="4"/>
      <c r="K26" s="4"/>
      <c r="L26" s="4"/>
      <c r="M26" s="4"/>
      <c r="N26" s="4"/>
      <c r="O26" s="4"/>
      <c r="P26" s="4"/>
      <c r="Q26" s="4"/>
      <c r="R26" s="4"/>
      <c r="S26" s="4"/>
    </row>
    <row r="27" spans="2:23" s="1" customFormat="1" ht="15" customHeight="1">
      <c r="B27" s="20"/>
      <c r="C27" s="20"/>
      <c r="D27" s="45"/>
      <c r="E27" s="34"/>
      <c r="F27" s="10"/>
      <c r="G27" s="10"/>
      <c r="H27" s="10"/>
      <c r="I27" s="10"/>
      <c r="J27" s="10"/>
      <c r="K27" s="10"/>
      <c r="L27" s="10"/>
      <c r="M27" s="10"/>
      <c r="N27" s="10"/>
      <c r="O27" s="10"/>
      <c r="P27" s="10"/>
      <c r="Q27" s="10"/>
      <c r="R27" s="10"/>
      <c r="S27" s="10"/>
    </row>
    <row r="28" spans="2:23" s="4" customFormat="1" ht="129.94999999999999" customHeight="1">
      <c r="B28" s="20"/>
      <c r="C28" s="20"/>
      <c r="D28" s="45"/>
      <c r="E28" s="21"/>
      <c r="F28" s="22" t="s">
        <v>111</v>
      </c>
      <c r="G28" s="23" t="s">
        <v>112</v>
      </c>
      <c r="H28" s="23" t="s">
        <v>113</v>
      </c>
      <c r="I28" s="23" t="s">
        <v>114</v>
      </c>
      <c r="J28" s="23" t="s">
        <v>115</v>
      </c>
      <c r="K28" s="23" t="s">
        <v>116</v>
      </c>
      <c r="L28" s="23" t="s">
        <v>117</v>
      </c>
      <c r="M28" s="23" t="s">
        <v>118</v>
      </c>
      <c r="N28" s="23" t="s">
        <v>119</v>
      </c>
      <c r="O28" s="23" t="s">
        <v>120</v>
      </c>
      <c r="P28" s="23" t="s">
        <v>121</v>
      </c>
      <c r="Q28" s="23" t="s">
        <v>122</v>
      </c>
      <c r="R28" s="23" t="s">
        <v>123</v>
      </c>
      <c r="S28" s="24" t="s">
        <v>47</v>
      </c>
      <c r="T28" s="17"/>
      <c r="U28" s="17"/>
      <c r="V28" s="1"/>
      <c r="W28" s="1"/>
    </row>
    <row r="29" spans="2:23" s="3" customFormat="1" ht="20.100000000000001" customHeight="1">
      <c r="B29" s="20"/>
      <c r="C29" s="20"/>
      <c r="D29" s="45"/>
      <c r="E29" s="11" t="s">
        <v>0</v>
      </c>
      <c r="F29" s="25"/>
      <c r="G29" s="26"/>
      <c r="H29" s="26"/>
      <c r="I29" s="26"/>
      <c r="J29" s="26"/>
      <c r="K29" s="26"/>
      <c r="L29" s="26"/>
      <c r="M29" s="26"/>
      <c r="N29" s="26"/>
      <c r="O29" s="26"/>
      <c r="P29" s="26"/>
      <c r="Q29" s="26"/>
      <c r="R29" s="26"/>
      <c r="S29" s="27"/>
      <c r="V29" s="1"/>
      <c r="W29" s="1"/>
    </row>
    <row r="30" spans="2:23" s="1" customFormat="1" ht="22.5" customHeight="1">
      <c r="B30" s="279" t="s">
        <v>2</v>
      </c>
      <c r="C30" s="280"/>
      <c r="D30" s="280"/>
      <c r="E30" s="38">
        <v>221</v>
      </c>
      <c r="F30" s="35">
        <v>33.484162895927597</v>
      </c>
      <c r="G30" s="32">
        <v>43.438914027149323</v>
      </c>
      <c r="H30" s="32">
        <v>52.941176470588239</v>
      </c>
      <c r="I30" s="32">
        <v>1.809954751131222</v>
      </c>
      <c r="J30" s="32">
        <v>14.932126696832579</v>
      </c>
      <c r="K30" s="32">
        <v>15.384615384615385</v>
      </c>
      <c r="L30" s="32">
        <v>20.81447963800905</v>
      </c>
      <c r="M30" s="32">
        <v>6.3348416289592757</v>
      </c>
      <c r="N30" s="32">
        <v>10.407239819004525</v>
      </c>
      <c r="O30" s="32">
        <v>4.5248868778280542</v>
      </c>
      <c r="P30" s="32">
        <v>15.384615384615385</v>
      </c>
      <c r="Q30" s="32">
        <v>24.886877828054299</v>
      </c>
      <c r="R30" s="32">
        <v>3.1674208144796379</v>
      </c>
      <c r="S30" s="33">
        <v>0.90497737556561098</v>
      </c>
      <c r="T30" s="16"/>
      <c r="U30" s="16"/>
    </row>
    <row r="31" spans="2:23" s="1" customFormat="1" ht="22.5" customHeight="1">
      <c r="B31" s="281" t="s">
        <v>3</v>
      </c>
      <c r="C31" s="42" t="s">
        <v>283</v>
      </c>
      <c r="D31" s="43"/>
      <c r="E31" s="39">
        <v>168</v>
      </c>
      <c r="F31" s="36">
        <v>32.738095238095241</v>
      </c>
      <c r="G31" s="28">
        <v>42.261904761904759</v>
      </c>
      <c r="H31" s="28">
        <v>48.80952380952381</v>
      </c>
      <c r="I31" s="28">
        <v>1.7857142857142856</v>
      </c>
      <c r="J31" s="28">
        <v>15.476190476190476</v>
      </c>
      <c r="K31" s="28">
        <v>14.285714285714285</v>
      </c>
      <c r="L31" s="28">
        <v>18.452380952380953</v>
      </c>
      <c r="M31" s="28">
        <v>7.1428571428571423</v>
      </c>
      <c r="N31" s="28">
        <v>11.904761904761903</v>
      </c>
      <c r="O31" s="28">
        <v>4.1666666666666661</v>
      </c>
      <c r="P31" s="28">
        <v>17.857142857142858</v>
      </c>
      <c r="Q31" s="28">
        <v>23.809523809523807</v>
      </c>
      <c r="R31" s="28">
        <v>2.9761904761904758</v>
      </c>
      <c r="S31" s="29">
        <v>0.59523809523809523</v>
      </c>
      <c r="T31" s="16"/>
      <c r="U31" s="16"/>
    </row>
    <row r="32" spans="2:23" s="1" customFormat="1" ht="22.5" customHeight="1">
      <c r="B32" s="282"/>
      <c r="C32" s="41" t="s">
        <v>285</v>
      </c>
      <c r="D32" s="44"/>
      <c r="E32" s="40">
        <v>53</v>
      </c>
      <c r="F32" s="37">
        <v>35.849056603773583</v>
      </c>
      <c r="G32" s="30">
        <v>47.169811320754718</v>
      </c>
      <c r="H32" s="50">
        <v>66.037735849056602</v>
      </c>
      <c r="I32" s="30">
        <v>1.8867924528301887</v>
      </c>
      <c r="J32" s="30">
        <v>13.20754716981132</v>
      </c>
      <c r="K32" s="30">
        <v>18.867924528301888</v>
      </c>
      <c r="L32" s="46">
        <v>28.30188679245283</v>
      </c>
      <c r="M32" s="30">
        <v>3.7735849056603774</v>
      </c>
      <c r="N32" s="30">
        <v>5.6603773584905666</v>
      </c>
      <c r="O32" s="30">
        <v>5.6603773584905666</v>
      </c>
      <c r="P32" s="49">
        <v>7.5471698113207548</v>
      </c>
      <c r="Q32" s="30">
        <v>28.30188679245283</v>
      </c>
      <c r="R32" s="30">
        <v>3.7735849056603774</v>
      </c>
      <c r="S32" s="31">
        <v>1.8867924528301887</v>
      </c>
      <c r="T32" s="16"/>
      <c r="U32" s="16"/>
    </row>
    <row r="33" spans="6:39">
      <c r="F33" s="76">
        <f>SUM(F31-F32)</f>
        <v>-3.1109613656783424</v>
      </c>
      <c r="G33" s="76">
        <f t="shared" ref="G33:S33" si="0">SUM(G31-G32)</f>
        <v>-4.9079065588499589</v>
      </c>
      <c r="H33" s="76">
        <f t="shared" si="0"/>
        <v>-17.228212039532792</v>
      </c>
      <c r="I33" s="76">
        <f t="shared" si="0"/>
        <v>-0.10107816711590312</v>
      </c>
      <c r="J33" s="76">
        <f t="shared" si="0"/>
        <v>2.2686433063791558</v>
      </c>
      <c r="K33" s="76">
        <f t="shared" si="0"/>
        <v>-4.5822102425876032</v>
      </c>
      <c r="L33" s="76">
        <f t="shared" si="0"/>
        <v>-9.8495058400718776</v>
      </c>
      <c r="M33" s="76">
        <f t="shared" si="0"/>
        <v>3.3692722371967649</v>
      </c>
      <c r="N33" s="76">
        <f t="shared" si="0"/>
        <v>6.2443845462713368</v>
      </c>
      <c r="O33" s="76">
        <f t="shared" si="0"/>
        <v>-1.4937106918239005</v>
      </c>
      <c r="P33" s="76">
        <f t="shared" si="0"/>
        <v>10.309973045822103</v>
      </c>
      <c r="Q33" s="76">
        <f t="shared" si="0"/>
        <v>-4.4923629829290235</v>
      </c>
      <c r="R33" s="76">
        <f t="shared" si="0"/>
        <v>-0.79739442946990158</v>
      </c>
      <c r="S33" s="76">
        <f t="shared" si="0"/>
        <v>-1.2915543575920934</v>
      </c>
    </row>
    <row r="35" spans="6:39">
      <c r="F35" t="s">
        <v>233</v>
      </c>
      <c r="H35" t="s">
        <v>234</v>
      </c>
    </row>
    <row r="36" spans="6:39">
      <c r="H36" t="s">
        <v>235</v>
      </c>
    </row>
    <row r="37" spans="6:39" ht="12.75" customHeight="1">
      <c r="H37" t="s">
        <v>236</v>
      </c>
    </row>
    <row r="38" spans="6:39" ht="107.25" customHeight="1">
      <c r="H38" t="s">
        <v>237</v>
      </c>
      <c r="W38" s="20"/>
      <c r="X38" s="294"/>
      <c r="Y38" s="295"/>
      <c r="Z38" s="152" t="s">
        <v>111</v>
      </c>
      <c r="AA38" s="153" t="s">
        <v>112</v>
      </c>
      <c r="AB38" s="153" t="s">
        <v>113</v>
      </c>
      <c r="AC38" s="153" t="s">
        <v>114</v>
      </c>
      <c r="AD38" s="153" t="s">
        <v>115</v>
      </c>
      <c r="AE38" s="153" t="s">
        <v>116</v>
      </c>
      <c r="AF38" s="153" t="s">
        <v>117</v>
      </c>
      <c r="AG38" s="153" t="s">
        <v>118</v>
      </c>
      <c r="AH38" s="153" t="s">
        <v>119</v>
      </c>
      <c r="AI38" s="153" t="s">
        <v>120</v>
      </c>
      <c r="AJ38" s="153" t="s">
        <v>121</v>
      </c>
      <c r="AK38" s="153" t="s">
        <v>122</v>
      </c>
      <c r="AL38" s="153" t="s">
        <v>123</v>
      </c>
      <c r="AM38" s="154" t="s">
        <v>265</v>
      </c>
    </row>
    <row r="39" spans="6:39" ht="24.75" customHeight="1">
      <c r="F39" t="s">
        <v>238</v>
      </c>
      <c r="H39" t="s">
        <v>239</v>
      </c>
      <c r="W39" s="301" t="s">
        <v>3</v>
      </c>
      <c r="X39" s="101" t="s">
        <v>266</v>
      </c>
      <c r="Y39" s="151" t="s">
        <v>268</v>
      </c>
      <c r="Z39" s="148">
        <v>32.738095238095241</v>
      </c>
      <c r="AA39" s="149">
        <v>42.261904761904759</v>
      </c>
      <c r="AB39" s="149">
        <v>48.80952380952381</v>
      </c>
      <c r="AC39" s="149">
        <v>1.7857142857142856</v>
      </c>
      <c r="AD39" s="149">
        <v>15.476190476190476</v>
      </c>
      <c r="AE39" s="149">
        <v>14.285714285714285</v>
      </c>
      <c r="AF39" s="149">
        <v>18.452380952380953</v>
      </c>
      <c r="AG39" s="149">
        <v>7.1428571428571423</v>
      </c>
      <c r="AH39" s="149">
        <v>11.904761904761903</v>
      </c>
      <c r="AI39" s="149">
        <v>4.1666666666666661</v>
      </c>
      <c r="AJ39" s="149">
        <v>17.857142857142858</v>
      </c>
      <c r="AK39" s="149">
        <v>23.809523809523807</v>
      </c>
      <c r="AL39" s="149">
        <v>2.9761904761904758</v>
      </c>
      <c r="AM39" s="150">
        <v>0.59523809523809523</v>
      </c>
    </row>
    <row r="40" spans="6:39" ht="24.75" customHeight="1">
      <c r="H40" t="s">
        <v>240</v>
      </c>
      <c r="W40" s="302"/>
      <c r="X40" s="101" t="s">
        <v>267</v>
      </c>
      <c r="Y40" s="151" t="s">
        <v>269</v>
      </c>
      <c r="Z40" s="148">
        <v>35.849056603773583</v>
      </c>
      <c r="AA40" s="149">
        <v>47.169811320754718</v>
      </c>
      <c r="AB40" s="149">
        <v>66.037735849056602</v>
      </c>
      <c r="AC40" s="149">
        <v>1.8867924528301887</v>
      </c>
      <c r="AD40" s="149">
        <v>13.20754716981132</v>
      </c>
      <c r="AE40" s="149">
        <v>18.867924528301888</v>
      </c>
      <c r="AF40" s="149">
        <v>28.30188679245283</v>
      </c>
      <c r="AG40" s="149">
        <v>3.7735849056603774</v>
      </c>
      <c r="AH40" s="149">
        <v>5.6603773584905666</v>
      </c>
      <c r="AI40" s="149">
        <v>5.6603773584905666</v>
      </c>
      <c r="AJ40" s="149">
        <v>7.5471698113207548</v>
      </c>
      <c r="AK40" s="149">
        <v>28.30188679245283</v>
      </c>
      <c r="AL40" s="149">
        <v>3.7735849056603774</v>
      </c>
      <c r="AM40" s="150">
        <v>1.8867924528301887</v>
      </c>
    </row>
    <row r="41" spans="6:39">
      <c r="H41" t="s">
        <v>241</v>
      </c>
    </row>
  </sheetData>
  <mergeCells count="4">
    <mergeCell ref="B30:D30"/>
    <mergeCell ref="B31:B32"/>
    <mergeCell ref="W39:W40"/>
    <mergeCell ref="X38:Y38"/>
  </mergeCells>
  <phoneticPr fontId="7"/>
  <conditionalFormatting sqref="C31:C32 F28:S28">
    <cfRule type="cellIs" dxfId="63" priority="4" stopIfTrue="1" operator="equal">
      <formula>"."</formula>
    </cfRule>
  </conditionalFormatting>
  <conditionalFormatting sqref="T28">
    <cfRule type="cellIs" dxfId="62" priority="3" stopIfTrue="1" operator="equal">
      <formula>"."</formula>
    </cfRule>
  </conditionalFormatting>
  <conditionalFormatting sqref="U28">
    <cfRule type="cellIs" dxfId="61" priority="2" stopIfTrue="1" operator="equal">
      <formula>"."</formula>
    </cfRule>
  </conditionalFormatting>
  <conditionalFormatting sqref="X39:X40 Z38:AM38">
    <cfRule type="cellIs" dxfId="60"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AM39"/>
  <sheetViews>
    <sheetView showGridLines="0" topLeftCell="A30" zoomScale="80" workbookViewId="0">
      <selection activeCell="C32" sqref="C32"/>
    </sheetView>
  </sheetViews>
  <sheetFormatPr defaultColWidth="5.25" defaultRowHeight="13.5"/>
  <cols>
    <col min="1" max="2" width="7" customWidth="1"/>
    <col min="3" max="3" width="25.625" customWidth="1"/>
    <col min="4" max="4" width="4.625" customWidth="1"/>
    <col min="5" max="5" width="5.375" customWidth="1"/>
    <col min="6" max="19" width="6.75" customWidth="1"/>
    <col min="20" max="21" width="5.25" customWidth="1"/>
    <col min="22" max="22" width="3.375" customWidth="1"/>
    <col min="23" max="23" width="7" customWidth="1"/>
    <col min="24" max="24" width="6.5" customWidth="1"/>
    <col min="25" max="25" width="4.75" customWidth="1"/>
    <col min="26" max="39" width="6.125" customWidth="1"/>
  </cols>
  <sheetData>
    <row r="1" spans="2:23" s="1" customFormat="1" ht="21.75" customHeight="1">
      <c r="B1" s="15"/>
      <c r="C1" s="16"/>
      <c r="D1" s="2"/>
      <c r="E1" s="13"/>
      <c r="F1" s="4"/>
      <c r="G1" s="4"/>
      <c r="H1" s="4"/>
      <c r="I1" s="4"/>
      <c r="J1" s="4"/>
      <c r="K1" s="4"/>
      <c r="L1" s="4"/>
      <c r="M1" s="4"/>
      <c r="N1" s="4"/>
      <c r="O1" s="4"/>
      <c r="P1" s="4"/>
      <c r="Q1" s="4"/>
      <c r="R1" s="4"/>
      <c r="S1" s="4"/>
    </row>
    <row r="2" spans="2:23" s="1" customFormat="1" ht="15" customHeight="1">
      <c r="B2" s="15"/>
      <c r="C2" s="16"/>
      <c r="D2" s="2"/>
      <c r="E2" s="13"/>
      <c r="F2" s="4"/>
      <c r="G2" s="4"/>
      <c r="H2" s="4"/>
      <c r="I2" s="4"/>
      <c r="J2" s="4"/>
      <c r="K2" s="4"/>
      <c r="L2" s="4"/>
      <c r="M2" s="4"/>
      <c r="N2" s="4"/>
      <c r="O2" s="4"/>
      <c r="P2" s="4"/>
      <c r="Q2" s="4"/>
      <c r="R2" s="4"/>
      <c r="S2" s="4"/>
    </row>
    <row r="3" spans="2:23" s="1" customFormat="1" ht="15" customHeight="1">
      <c r="B3" s="15"/>
      <c r="C3" s="16"/>
      <c r="D3" s="2"/>
      <c r="E3" s="13"/>
      <c r="F3" s="4"/>
      <c r="G3" s="4"/>
      <c r="H3" s="4"/>
      <c r="I3" s="4"/>
      <c r="J3" s="4"/>
      <c r="K3" s="4"/>
      <c r="L3" s="4"/>
      <c r="M3" s="4"/>
      <c r="N3" s="4"/>
      <c r="O3" s="4"/>
      <c r="P3" s="4"/>
      <c r="Q3" s="4"/>
      <c r="R3" s="4"/>
      <c r="S3" s="4"/>
    </row>
    <row r="4" spans="2:23" s="1" customFormat="1" ht="15" customHeight="1">
      <c r="B4" s="15"/>
      <c r="C4" s="16"/>
      <c r="D4" s="2"/>
      <c r="E4" s="13"/>
      <c r="F4" s="4"/>
      <c r="G4" s="4"/>
      <c r="H4" s="4"/>
      <c r="I4" s="4"/>
      <c r="J4" s="4"/>
      <c r="K4" s="4"/>
      <c r="L4" s="4"/>
      <c r="M4" s="4"/>
      <c r="N4" s="4"/>
      <c r="O4" s="4"/>
      <c r="P4" s="4"/>
      <c r="Q4" s="4"/>
      <c r="R4" s="4"/>
      <c r="S4" s="4"/>
    </row>
    <row r="5" spans="2:23" s="1" customFormat="1" ht="15" customHeight="1">
      <c r="B5" s="15"/>
      <c r="C5" s="16"/>
      <c r="D5" s="2"/>
      <c r="E5" s="13"/>
      <c r="F5" s="4"/>
      <c r="G5" s="4"/>
      <c r="H5" s="4"/>
      <c r="I5" s="4"/>
      <c r="J5" s="4"/>
      <c r="K5" s="4"/>
      <c r="L5" s="4"/>
      <c r="M5" s="4"/>
      <c r="N5" s="4"/>
      <c r="O5" s="4"/>
      <c r="P5" s="4"/>
      <c r="Q5" s="4"/>
      <c r="R5" s="4"/>
      <c r="S5" s="4"/>
    </row>
    <row r="6" spans="2:23" s="1" customFormat="1" ht="15" customHeight="1">
      <c r="B6" s="15"/>
      <c r="C6" s="16"/>
      <c r="D6" s="2"/>
      <c r="E6" s="13"/>
      <c r="F6" s="4"/>
      <c r="G6" s="4"/>
      <c r="H6" s="4"/>
      <c r="I6" s="4"/>
      <c r="J6" s="4"/>
      <c r="K6" s="4"/>
      <c r="L6" s="4"/>
      <c r="M6" s="4"/>
      <c r="N6" s="4"/>
      <c r="O6" s="4"/>
      <c r="P6" s="4"/>
      <c r="Q6" s="4"/>
      <c r="R6" s="4"/>
      <c r="S6" s="4"/>
    </row>
    <row r="7" spans="2:23" s="1" customFormat="1" ht="15" customHeight="1">
      <c r="B7" s="15"/>
      <c r="C7" s="16"/>
      <c r="D7" s="2"/>
      <c r="E7" s="13"/>
      <c r="F7" s="4"/>
      <c r="G7" s="4"/>
      <c r="H7" s="4"/>
      <c r="I7" s="4"/>
      <c r="J7" s="4"/>
      <c r="K7" s="4"/>
      <c r="L7" s="4"/>
      <c r="M7" s="4"/>
      <c r="N7" s="4"/>
      <c r="O7" s="4"/>
      <c r="P7" s="4"/>
      <c r="Q7" s="4"/>
      <c r="R7" s="4"/>
      <c r="S7" s="4"/>
    </row>
    <row r="8" spans="2:23" s="1" customFormat="1" ht="15" hidden="1" customHeight="1">
      <c r="B8" s="15"/>
      <c r="C8" s="16"/>
      <c r="D8" s="2"/>
      <c r="E8" s="13"/>
      <c r="F8" s="4"/>
      <c r="G8" s="4"/>
      <c r="H8" s="4"/>
      <c r="I8" s="4"/>
      <c r="J8" s="4"/>
      <c r="K8" s="4"/>
      <c r="L8" s="4"/>
      <c r="M8" s="4"/>
      <c r="N8" s="4"/>
      <c r="O8" s="4"/>
      <c r="P8" s="4"/>
      <c r="Q8" s="4"/>
      <c r="R8" s="4"/>
      <c r="S8" s="4"/>
    </row>
    <row r="9" spans="2:23" s="1" customFormat="1" ht="15" hidden="1" customHeight="1">
      <c r="B9" s="15"/>
      <c r="C9" s="16"/>
      <c r="D9" s="2"/>
      <c r="E9" s="13"/>
      <c r="F9" s="4"/>
      <c r="G9" s="4"/>
      <c r="H9" s="4"/>
      <c r="I9" s="4"/>
      <c r="J9" s="4"/>
      <c r="K9" s="4"/>
      <c r="L9" s="4"/>
      <c r="M9" s="4"/>
      <c r="N9" s="4"/>
      <c r="O9" s="4"/>
      <c r="P9" s="4"/>
      <c r="Q9" s="4"/>
      <c r="R9" s="4"/>
      <c r="S9" s="4"/>
      <c r="V9" s="4"/>
      <c r="W9" s="4"/>
    </row>
    <row r="10" spans="2:23" s="1" customFormat="1" ht="15" hidden="1" customHeight="1">
      <c r="B10" s="15"/>
      <c r="C10" s="16"/>
      <c r="D10" s="2"/>
      <c r="E10" s="13"/>
      <c r="F10" s="4"/>
      <c r="G10" s="4"/>
      <c r="H10" s="4"/>
      <c r="I10" s="4"/>
      <c r="J10" s="4"/>
      <c r="K10" s="4"/>
      <c r="L10" s="4"/>
      <c r="M10" s="4"/>
      <c r="N10" s="4"/>
      <c r="O10" s="4"/>
      <c r="P10" s="4"/>
      <c r="Q10" s="4"/>
      <c r="R10" s="4"/>
      <c r="S10" s="4"/>
      <c r="V10" s="3"/>
      <c r="W10" s="3"/>
    </row>
    <row r="11" spans="2:23" s="1" customFormat="1" ht="15" hidden="1" customHeight="1">
      <c r="B11" s="15"/>
      <c r="C11" s="16"/>
      <c r="D11" s="2"/>
      <c r="E11" s="13"/>
      <c r="F11" s="4"/>
      <c r="G11" s="4"/>
      <c r="H11" s="4"/>
      <c r="I11" s="4"/>
      <c r="J11" s="4"/>
      <c r="K11" s="4"/>
      <c r="L11" s="4"/>
      <c r="M11" s="4"/>
      <c r="N11" s="4"/>
      <c r="O11" s="4"/>
      <c r="P11" s="4"/>
      <c r="Q11" s="4"/>
      <c r="R11" s="4"/>
      <c r="S11" s="4"/>
      <c r="V11" s="6"/>
    </row>
    <row r="12" spans="2:23" s="1" customFormat="1" ht="15" hidden="1" customHeight="1">
      <c r="B12" s="15"/>
      <c r="C12" s="16"/>
      <c r="D12" s="2"/>
      <c r="E12" s="13"/>
      <c r="F12" s="4"/>
      <c r="G12" s="4"/>
      <c r="H12" s="4"/>
      <c r="I12" s="4"/>
      <c r="J12" s="4"/>
      <c r="K12" s="4"/>
      <c r="L12" s="4"/>
      <c r="M12" s="4"/>
      <c r="N12" s="4"/>
      <c r="O12" s="4"/>
      <c r="P12" s="4"/>
      <c r="Q12" s="4"/>
      <c r="R12" s="4"/>
      <c r="S12" s="4"/>
      <c r="V12" s="6"/>
    </row>
    <row r="13" spans="2:23" s="1" customFormat="1" ht="15" hidden="1" customHeight="1">
      <c r="B13" s="15"/>
      <c r="C13" s="16"/>
      <c r="D13" s="2"/>
      <c r="E13" s="13"/>
      <c r="F13" s="4"/>
      <c r="G13" s="4"/>
      <c r="H13" s="4"/>
      <c r="I13" s="4"/>
      <c r="J13" s="4"/>
      <c r="K13" s="4"/>
      <c r="L13" s="4"/>
      <c r="M13" s="4"/>
      <c r="N13" s="4"/>
      <c r="O13" s="4"/>
      <c r="P13" s="4"/>
      <c r="Q13" s="4"/>
      <c r="R13" s="4"/>
      <c r="S13" s="4"/>
      <c r="V13" s="6"/>
    </row>
    <row r="14" spans="2:23" s="1" customFormat="1" ht="15" customHeight="1">
      <c r="B14" s="15"/>
      <c r="C14" s="16"/>
      <c r="D14" s="2"/>
      <c r="E14" s="13"/>
      <c r="F14" s="4"/>
      <c r="G14" s="4"/>
      <c r="H14" s="4"/>
      <c r="I14" s="4"/>
      <c r="J14" s="4"/>
      <c r="K14" s="4"/>
      <c r="L14" s="4"/>
      <c r="M14" s="4"/>
      <c r="N14" s="4"/>
      <c r="O14" s="4"/>
      <c r="P14" s="4"/>
      <c r="Q14" s="4"/>
      <c r="R14" s="4"/>
      <c r="S14" s="4"/>
    </row>
    <row r="15" spans="2:23" s="1" customFormat="1" ht="15" customHeight="1">
      <c r="B15" s="15"/>
      <c r="C15" s="16"/>
      <c r="D15" s="2"/>
      <c r="E15" s="13"/>
      <c r="F15" s="4"/>
      <c r="G15" s="4"/>
      <c r="H15" s="4"/>
      <c r="I15" s="4"/>
      <c r="J15" s="4"/>
      <c r="K15" s="4"/>
      <c r="L15" s="4"/>
      <c r="M15" s="4"/>
      <c r="N15" s="4"/>
      <c r="O15" s="4"/>
      <c r="P15" s="4"/>
      <c r="Q15" s="4"/>
      <c r="R15" s="4"/>
      <c r="S15" s="4"/>
    </row>
    <row r="16" spans="2:23" s="1" customFormat="1" ht="15" customHeight="1">
      <c r="B16" s="15"/>
      <c r="C16" s="16"/>
      <c r="D16" s="2"/>
      <c r="E16" s="13"/>
      <c r="F16" s="4"/>
      <c r="G16" s="4"/>
      <c r="H16" s="4"/>
      <c r="I16" s="4"/>
      <c r="J16" s="4"/>
      <c r="K16" s="4"/>
      <c r="L16" s="4"/>
      <c r="M16" s="4"/>
      <c r="N16" s="4"/>
      <c r="O16" s="4"/>
      <c r="P16" s="4"/>
      <c r="Q16" s="4"/>
      <c r="R16" s="4"/>
      <c r="S16" s="4"/>
    </row>
    <row r="17" spans="2:23" s="1" customFormat="1" ht="15" customHeight="1">
      <c r="B17" s="15"/>
      <c r="C17" s="16"/>
      <c r="D17" s="2"/>
      <c r="E17" s="13"/>
      <c r="F17" s="4"/>
      <c r="G17" s="4"/>
      <c r="H17" s="4"/>
      <c r="I17" s="4"/>
      <c r="J17" s="4"/>
      <c r="K17" s="4"/>
      <c r="L17" s="4"/>
      <c r="M17" s="4"/>
      <c r="N17" s="4"/>
      <c r="O17" s="4"/>
      <c r="P17" s="4"/>
      <c r="Q17" s="4"/>
      <c r="R17" s="4"/>
      <c r="S17" s="4"/>
    </row>
    <row r="18" spans="2:23" s="1" customFormat="1" ht="15" customHeight="1">
      <c r="B18" s="15"/>
      <c r="C18" s="16"/>
      <c r="D18" s="2"/>
      <c r="E18" s="13"/>
      <c r="F18" s="4"/>
      <c r="G18" s="4"/>
      <c r="H18" s="4"/>
      <c r="I18" s="4"/>
      <c r="J18" s="4"/>
      <c r="K18" s="4"/>
      <c r="L18" s="4"/>
      <c r="M18" s="4"/>
      <c r="N18" s="4"/>
      <c r="O18" s="4"/>
      <c r="P18" s="4"/>
      <c r="Q18" s="4"/>
      <c r="R18" s="4"/>
      <c r="S18" s="4"/>
    </row>
    <row r="19" spans="2:23" s="1" customFormat="1" ht="15" customHeight="1">
      <c r="B19" s="15"/>
      <c r="C19" s="16"/>
      <c r="D19" s="2"/>
      <c r="E19" s="13"/>
      <c r="F19" s="4"/>
      <c r="G19" s="4"/>
      <c r="H19" s="4"/>
      <c r="I19" s="4"/>
      <c r="J19" s="4"/>
      <c r="K19" s="4"/>
      <c r="L19" s="4"/>
      <c r="M19" s="4"/>
      <c r="N19" s="4"/>
      <c r="O19" s="4"/>
      <c r="P19" s="4"/>
      <c r="Q19" s="4"/>
      <c r="R19" s="4"/>
      <c r="S19" s="4"/>
    </row>
    <row r="20" spans="2:23" s="1" customFormat="1" ht="15" customHeight="1">
      <c r="B20" s="15"/>
      <c r="C20" s="16"/>
      <c r="D20" s="2"/>
      <c r="E20" s="13"/>
      <c r="F20" s="4"/>
      <c r="G20" s="4"/>
      <c r="H20" s="4"/>
      <c r="I20" s="4"/>
      <c r="J20" s="4"/>
      <c r="K20" s="4"/>
      <c r="L20" s="4"/>
      <c r="M20" s="4"/>
      <c r="N20" s="4"/>
      <c r="O20" s="4"/>
      <c r="P20" s="4"/>
      <c r="Q20" s="4"/>
      <c r="R20" s="4"/>
      <c r="S20" s="4"/>
    </row>
    <row r="21" spans="2:23" s="1" customFormat="1" ht="15" customHeight="1">
      <c r="B21" s="15"/>
      <c r="C21" s="16"/>
      <c r="D21" s="2"/>
      <c r="E21" s="13"/>
      <c r="F21" s="4"/>
      <c r="G21" s="4"/>
      <c r="H21" s="4"/>
      <c r="I21" s="4"/>
      <c r="J21" s="4"/>
      <c r="K21" s="4"/>
      <c r="L21" s="4"/>
      <c r="M21" s="4"/>
      <c r="N21" s="4"/>
      <c r="O21" s="4"/>
      <c r="P21" s="4"/>
      <c r="Q21" s="4"/>
      <c r="R21" s="4"/>
      <c r="S21" s="4"/>
    </row>
    <row r="22" spans="2:23" s="1" customFormat="1" ht="15" customHeight="1">
      <c r="B22" s="15"/>
      <c r="C22" s="16"/>
      <c r="D22" s="2"/>
      <c r="E22" s="13"/>
      <c r="F22" s="4"/>
      <c r="G22" s="4"/>
      <c r="H22" s="4"/>
      <c r="I22" s="4"/>
      <c r="J22" s="4"/>
      <c r="K22" s="4"/>
      <c r="L22" s="4"/>
      <c r="M22" s="4"/>
      <c r="N22" s="4"/>
      <c r="O22" s="4"/>
      <c r="P22" s="4"/>
      <c r="Q22" s="4"/>
      <c r="R22" s="4"/>
      <c r="S22" s="4"/>
    </row>
    <row r="23" spans="2:23" s="1" customFormat="1" ht="15" customHeight="1">
      <c r="B23" s="15"/>
      <c r="C23" s="16"/>
      <c r="D23" s="2"/>
      <c r="E23" s="13"/>
      <c r="F23" s="4"/>
      <c r="G23" s="4"/>
      <c r="H23" s="4"/>
      <c r="I23" s="4"/>
      <c r="J23" s="4"/>
      <c r="K23" s="4"/>
      <c r="L23" s="4"/>
      <c r="M23" s="4"/>
      <c r="N23" s="4"/>
      <c r="O23" s="4"/>
      <c r="P23" s="4"/>
      <c r="Q23" s="4"/>
      <c r="R23" s="4"/>
      <c r="S23" s="4"/>
    </row>
    <row r="24" spans="2:23" s="1" customFormat="1" ht="15" customHeight="1">
      <c r="B24" s="15"/>
      <c r="C24" s="16"/>
      <c r="D24" s="2"/>
      <c r="E24" s="13"/>
      <c r="F24" s="4"/>
      <c r="G24" s="4"/>
      <c r="H24" s="4"/>
      <c r="I24" s="4"/>
      <c r="J24" s="4"/>
      <c r="K24" s="4"/>
      <c r="L24" s="4"/>
      <c r="M24" s="4"/>
      <c r="N24" s="4"/>
      <c r="O24" s="4"/>
      <c r="P24" s="4"/>
      <c r="Q24" s="4"/>
      <c r="R24" s="4"/>
      <c r="S24" s="4"/>
    </row>
    <row r="25" spans="2:23" s="1" customFormat="1" ht="15" customHeight="1">
      <c r="B25" s="15"/>
      <c r="C25" s="16"/>
      <c r="D25" s="2"/>
      <c r="E25" s="13"/>
      <c r="F25" s="4"/>
      <c r="G25" s="4"/>
      <c r="H25" s="4"/>
      <c r="I25" s="4"/>
      <c r="J25" s="4"/>
      <c r="K25" s="4"/>
      <c r="L25" s="4"/>
      <c r="M25" s="4"/>
      <c r="N25" s="4"/>
      <c r="O25" s="4"/>
      <c r="P25" s="4"/>
      <c r="Q25" s="4"/>
      <c r="R25" s="4"/>
      <c r="S25" s="4"/>
    </row>
    <row r="26" spans="2:23" s="1" customFormat="1" ht="15" customHeight="1">
      <c r="B26" s="15"/>
      <c r="C26" s="16"/>
      <c r="D26" s="2"/>
      <c r="E26" s="13"/>
      <c r="F26" s="4"/>
      <c r="G26" s="4"/>
      <c r="H26" s="4"/>
      <c r="I26" s="4"/>
      <c r="J26" s="4"/>
      <c r="K26" s="4"/>
      <c r="L26" s="4"/>
      <c r="M26" s="4"/>
      <c r="N26" s="4"/>
      <c r="O26" s="4"/>
      <c r="P26" s="4"/>
      <c r="Q26" s="4"/>
      <c r="R26" s="4"/>
      <c r="S26" s="4"/>
    </row>
    <row r="27" spans="2:23" s="1" customFormat="1" ht="15" customHeight="1">
      <c r="B27" s="20"/>
      <c r="C27" s="20"/>
      <c r="D27" s="45"/>
      <c r="E27" s="34"/>
      <c r="F27" s="10"/>
      <c r="G27" s="10"/>
      <c r="H27" s="10"/>
      <c r="I27" s="10"/>
      <c r="J27" s="10"/>
      <c r="K27" s="10"/>
      <c r="L27" s="10"/>
      <c r="M27" s="10"/>
      <c r="N27" s="10"/>
      <c r="O27" s="10"/>
      <c r="P27" s="10"/>
      <c r="Q27" s="10"/>
      <c r="R27" s="10"/>
      <c r="S27" s="10"/>
    </row>
    <row r="28" spans="2:23" s="4" customFormat="1" ht="129.94999999999999" customHeight="1">
      <c r="B28" s="20"/>
      <c r="C28" s="20"/>
      <c r="D28" s="45"/>
      <c r="E28" s="21"/>
      <c r="F28" s="22" t="s">
        <v>124</v>
      </c>
      <c r="G28" s="23" t="s">
        <v>125</v>
      </c>
      <c r="H28" s="23" t="s">
        <v>126</v>
      </c>
      <c r="I28" s="23" t="s">
        <v>127</v>
      </c>
      <c r="J28" s="23" t="s">
        <v>128</v>
      </c>
      <c r="K28" s="23" t="s">
        <v>129</v>
      </c>
      <c r="L28" s="23" t="s">
        <v>130</v>
      </c>
      <c r="M28" s="23" t="s">
        <v>131</v>
      </c>
      <c r="N28" s="23" t="s">
        <v>132</v>
      </c>
      <c r="O28" s="23" t="s">
        <v>133</v>
      </c>
      <c r="P28" s="23" t="s">
        <v>134</v>
      </c>
      <c r="Q28" s="23" t="s">
        <v>135</v>
      </c>
      <c r="R28" s="23" t="s">
        <v>136</v>
      </c>
      <c r="S28" s="24" t="s">
        <v>47</v>
      </c>
      <c r="T28" s="17"/>
      <c r="U28" s="17"/>
      <c r="V28" s="1"/>
      <c r="W28" s="1"/>
    </row>
    <row r="29" spans="2:23" s="3" customFormat="1" ht="20.100000000000001" customHeight="1">
      <c r="B29" s="20"/>
      <c r="C29" s="20"/>
      <c r="D29" s="45"/>
      <c r="E29" s="11" t="s">
        <v>0</v>
      </c>
      <c r="F29" s="25"/>
      <c r="G29" s="26"/>
      <c r="H29" s="26"/>
      <c r="I29" s="26"/>
      <c r="J29" s="26"/>
      <c r="K29" s="26"/>
      <c r="L29" s="26"/>
      <c r="M29" s="26"/>
      <c r="N29" s="26"/>
      <c r="O29" s="26"/>
      <c r="P29" s="26"/>
      <c r="Q29" s="26"/>
      <c r="R29" s="26"/>
      <c r="S29" s="27"/>
      <c r="V29" s="1"/>
      <c r="W29" s="1"/>
    </row>
    <row r="30" spans="2:23" s="1" customFormat="1" ht="22.5" customHeight="1">
      <c r="B30" s="279" t="s">
        <v>2</v>
      </c>
      <c r="C30" s="280"/>
      <c r="D30" s="280"/>
      <c r="E30" s="38">
        <v>327</v>
      </c>
      <c r="F30" s="35">
        <v>26.299694189602445</v>
      </c>
      <c r="G30" s="32">
        <v>33.63914373088685</v>
      </c>
      <c r="H30" s="32">
        <v>7.0336391437308867</v>
      </c>
      <c r="I30" s="32">
        <v>15.596330275229359</v>
      </c>
      <c r="J30" s="32">
        <v>5.5045871559633035</v>
      </c>
      <c r="K30" s="32">
        <v>10.397553516819572</v>
      </c>
      <c r="L30" s="32">
        <v>31.804281345565748</v>
      </c>
      <c r="M30" s="32">
        <v>22.324159021406729</v>
      </c>
      <c r="N30" s="32">
        <v>10.397553516819572</v>
      </c>
      <c r="O30" s="32">
        <v>17.12538226299694</v>
      </c>
      <c r="P30" s="32">
        <v>17.737003058103976</v>
      </c>
      <c r="Q30" s="32">
        <v>11.926605504587156</v>
      </c>
      <c r="R30" s="32">
        <v>2.4464831804281344</v>
      </c>
      <c r="S30" s="33">
        <v>7.951070336391437</v>
      </c>
      <c r="T30" s="16"/>
      <c r="U30" s="16"/>
    </row>
    <row r="31" spans="2:23" s="1" customFormat="1" ht="22.5" customHeight="1">
      <c r="B31" s="281" t="s">
        <v>3</v>
      </c>
      <c r="C31" s="42" t="s">
        <v>283</v>
      </c>
      <c r="D31" s="43"/>
      <c r="E31" s="39">
        <v>260</v>
      </c>
      <c r="F31" s="36">
        <v>26.53846153846154</v>
      </c>
      <c r="G31" s="28">
        <v>35.384615384615387</v>
      </c>
      <c r="H31" s="28">
        <v>6.5384615384615392</v>
      </c>
      <c r="I31" s="28">
        <v>14.23076923076923</v>
      </c>
      <c r="J31" s="28">
        <v>5.384615384615385</v>
      </c>
      <c r="K31" s="28">
        <v>9.6153846153846168</v>
      </c>
      <c r="L31" s="28">
        <v>30.76923076923077</v>
      </c>
      <c r="M31" s="28">
        <v>23.076923076923077</v>
      </c>
      <c r="N31" s="28">
        <v>9.6153846153846168</v>
      </c>
      <c r="O31" s="28">
        <v>16.923076923076923</v>
      </c>
      <c r="P31" s="28">
        <v>16.923076923076923</v>
      </c>
      <c r="Q31" s="28">
        <v>11.153846153846155</v>
      </c>
      <c r="R31" s="28">
        <v>2.3076923076923079</v>
      </c>
      <c r="S31" s="29">
        <v>8.4615384615384617</v>
      </c>
      <c r="T31" s="16"/>
      <c r="U31" s="16"/>
    </row>
    <row r="32" spans="2:23" s="1" customFormat="1" ht="22.5" customHeight="1">
      <c r="B32" s="282"/>
      <c r="C32" s="41" t="s">
        <v>285</v>
      </c>
      <c r="D32" s="44"/>
      <c r="E32" s="40">
        <v>67</v>
      </c>
      <c r="F32" s="37">
        <v>25.373134328358208</v>
      </c>
      <c r="G32" s="49">
        <v>26.865671641791046</v>
      </c>
      <c r="H32" s="30">
        <v>8.9552238805970141</v>
      </c>
      <c r="I32" s="46">
        <v>20.8955223880597</v>
      </c>
      <c r="J32" s="30">
        <v>5.9701492537313428</v>
      </c>
      <c r="K32" s="30">
        <v>13.432835820895523</v>
      </c>
      <c r="L32" s="30">
        <v>35.820895522388057</v>
      </c>
      <c r="M32" s="30">
        <v>19.402985074626866</v>
      </c>
      <c r="N32" s="30">
        <v>13.432835820895523</v>
      </c>
      <c r="O32" s="30">
        <v>17.910447761194028</v>
      </c>
      <c r="P32" s="30">
        <v>20.8955223880597</v>
      </c>
      <c r="Q32" s="30">
        <v>14.925373134328357</v>
      </c>
      <c r="R32" s="30">
        <v>2.9850746268656714</v>
      </c>
      <c r="S32" s="31">
        <v>5.9701492537313428</v>
      </c>
      <c r="T32" s="16"/>
      <c r="U32" s="16"/>
    </row>
    <row r="33" spans="6:39">
      <c r="F33" s="76">
        <f>SUM(F31-F32)</f>
        <v>1.1653272101033316</v>
      </c>
      <c r="G33" s="76">
        <f t="shared" ref="G33:S33" si="0">SUM(G31-G32)</f>
        <v>8.5189437428243409</v>
      </c>
      <c r="H33" s="76">
        <f t="shared" si="0"/>
        <v>-2.4167623421354749</v>
      </c>
      <c r="I33" s="76">
        <f t="shared" si="0"/>
        <v>-6.6647531572904697</v>
      </c>
      <c r="J33" s="76">
        <f t="shared" si="0"/>
        <v>-0.58553386911595773</v>
      </c>
      <c r="K33" s="76">
        <f t="shared" si="0"/>
        <v>-3.8174512055109062</v>
      </c>
      <c r="L33" s="76">
        <f t="shared" si="0"/>
        <v>-5.0516647531572865</v>
      </c>
      <c r="M33" s="76">
        <f t="shared" si="0"/>
        <v>3.6739380022962109</v>
      </c>
      <c r="N33" s="76">
        <f t="shared" si="0"/>
        <v>-3.8174512055109062</v>
      </c>
      <c r="O33" s="76">
        <f t="shared" si="0"/>
        <v>-0.98737083811710491</v>
      </c>
      <c r="P33" s="76">
        <f t="shared" si="0"/>
        <v>-3.9724454649827763</v>
      </c>
      <c r="Q33" s="76">
        <f t="shared" si="0"/>
        <v>-3.7715269804822018</v>
      </c>
      <c r="R33" s="76">
        <f t="shared" si="0"/>
        <v>-0.67738231917336345</v>
      </c>
      <c r="S33" s="76">
        <f t="shared" si="0"/>
        <v>2.4913892078071189</v>
      </c>
    </row>
    <row r="37" spans="6:39" ht="95.25" customHeight="1">
      <c r="H37" t="s">
        <v>237</v>
      </c>
      <c r="W37" s="20"/>
      <c r="X37" s="294"/>
      <c r="Y37" s="295"/>
      <c r="Z37" s="152" t="s">
        <v>124</v>
      </c>
      <c r="AA37" s="153" t="s">
        <v>125</v>
      </c>
      <c r="AB37" s="153" t="s">
        <v>126</v>
      </c>
      <c r="AC37" s="153" t="s">
        <v>127</v>
      </c>
      <c r="AD37" s="153" t="s">
        <v>128</v>
      </c>
      <c r="AE37" s="153" t="s">
        <v>129</v>
      </c>
      <c r="AF37" s="153" t="s">
        <v>130</v>
      </c>
      <c r="AG37" s="153" t="s">
        <v>131</v>
      </c>
      <c r="AH37" s="153" t="s">
        <v>132</v>
      </c>
      <c r="AI37" s="153" t="s">
        <v>133</v>
      </c>
      <c r="AJ37" s="262" t="s">
        <v>282</v>
      </c>
      <c r="AK37" s="153" t="s">
        <v>135</v>
      </c>
      <c r="AL37" s="153" t="s">
        <v>136</v>
      </c>
      <c r="AM37" s="154" t="s">
        <v>265</v>
      </c>
    </row>
    <row r="38" spans="6:39" ht="24.75" customHeight="1">
      <c r="F38" t="s">
        <v>238</v>
      </c>
      <c r="H38" t="s">
        <v>239</v>
      </c>
      <c r="W38" s="301" t="s">
        <v>3</v>
      </c>
      <c r="X38" s="101" t="s">
        <v>266</v>
      </c>
      <c r="Y38" s="151" t="s">
        <v>270</v>
      </c>
      <c r="Z38" s="148">
        <v>26.53846153846154</v>
      </c>
      <c r="AA38" s="149">
        <v>35.384615384615387</v>
      </c>
      <c r="AB38" s="149">
        <v>6.5384615384615392</v>
      </c>
      <c r="AC38" s="149">
        <v>14.23076923076923</v>
      </c>
      <c r="AD38" s="149">
        <v>5.384615384615385</v>
      </c>
      <c r="AE38" s="149">
        <v>9.6153846153846168</v>
      </c>
      <c r="AF38" s="149">
        <v>30.76923076923077</v>
      </c>
      <c r="AG38" s="149">
        <v>23.076923076923077</v>
      </c>
      <c r="AH38" s="149">
        <v>9.6153846153846168</v>
      </c>
      <c r="AI38" s="149">
        <v>16.923076923076923</v>
      </c>
      <c r="AJ38" s="149">
        <v>16.923076923076923</v>
      </c>
      <c r="AK38" s="149">
        <v>11.153846153846155</v>
      </c>
      <c r="AL38" s="149">
        <v>2.3076923076923079</v>
      </c>
      <c r="AM38" s="150">
        <v>8.4615384615384617</v>
      </c>
    </row>
    <row r="39" spans="6:39" ht="24.75" customHeight="1">
      <c r="H39" t="s">
        <v>240</v>
      </c>
      <c r="W39" s="302"/>
      <c r="X39" s="101" t="s">
        <v>267</v>
      </c>
      <c r="Y39" s="151" t="s">
        <v>271</v>
      </c>
      <c r="Z39" s="148">
        <v>25.373134328358208</v>
      </c>
      <c r="AA39" s="149">
        <v>26.865671641791046</v>
      </c>
      <c r="AB39" s="149">
        <v>8.9552238805970141</v>
      </c>
      <c r="AC39" s="149">
        <v>20.8955223880597</v>
      </c>
      <c r="AD39" s="149">
        <v>5.9701492537313428</v>
      </c>
      <c r="AE39" s="149">
        <v>13.432835820895523</v>
      </c>
      <c r="AF39" s="149">
        <v>35.820895522388057</v>
      </c>
      <c r="AG39" s="149">
        <v>19.402985074626866</v>
      </c>
      <c r="AH39" s="149">
        <v>13.432835820895523</v>
      </c>
      <c r="AI39" s="149">
        <v>17.910447761194028</v>
      </c>
      <c r="AJ39" s="149">
        <v>20.8955223880597</v>
      </c>
      <c r="AK39" s="149">
        <v>14.925373134328357</v>
      </c>
      <c r="AL39" s="149">
        <v>2.9850746268656714</v>
      </c>
      <c r="AM39" s="150">
        <v>5.9701492537313428</v>
      </c>
    </row>
  </sheetData>
  <mergeCells count="4">
    <mergeCell ref="B30:D30"/>
    <mergeCell ref="B31:B32"/>
    <mergeCell ref="X37:Y37"/>
    <mergeCell ref="W38:W39"/>
  </mergeCells>
  <phoneticPr fontId="7"/>
  <conditionalFormatting sqref="C31:C32 F28:S28">
    <cfRule type="cellIs" dxfId="59" priority="4" stopIfTrue="1" operator="equal">
      <formula>"."</formula>
    </cfRule>
  </conditionalFormatting>
  <conditionalFormatting sqref="T28">
    <cfRule type="cellIs" dxfId="58" priority="3" stopIfTrue="1" operator="equal">
      <formula>"."</formula>
    </cfRule>
  </conditionalFormatting>
  <conditionalFormatting sqref="U28">
    <cfRule type="cellIs" dxfId="57" priority="2" stopIfTrue="1" operator="equal">
      <formula>"."</formula>
    </cfRule>
  </conditionalFormatting>
  <conditionalFormatting sqref="X38:X39 Z37:AM37">
    <cfRule type="cellIs" dxfId="56"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60"/>
  <sheetViews>
    <sheetView showGridLines="0" topLeftCell="A29" zoomScale="80" workbookViewId="0">
      <selection activeCell="N32" sqref="N32"/>
    </sheetView>
  </sheetViews>
  <sheetFormatPr defaultColWidth="5.25" defaultRowHeight="13.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c r="B28" s="20"/>
      <c r="C28" s="20"/>
      <c r="D28" s="45"/>
      <c r="E28" s="21"/>
      <c r="F28" s="22" t="s">
        <v>137</v>
      </c>
      <c r="G28" s="23" t="s">
        <v>138</v>
      </c>
      <c r="H28" s="23" t="s">
        <v>139</v>
      </c>
      <c r="I28" s="24" t="s">
        <v>140</v>
      </c>
      <c r="J28" s="17"/>
      <c r="K28" s="17"/>
      <c r="L28" s="1"/>
      <c r="M28" s="9"/>
      <c r="N28" s="9"/>
      <c r="O28" s="9"/>
      <c r="Z28" s="17"/>
      <c r="AA28" s="17"/>
      <c r="AB28" s="17"/>
      <c r="AC28" s="17"/>
      <c r="AD28" s="17"/>
      <c r="AE28" s="17"/>
    </row>
    <row r="29" spans="2:123" s="3" customFormat="1" ht="20.100000000000001" customHeight="1">
      <c r="B29" s="20"/>
      <c r="C29" s="20"/>
      <c r="D29" s="45"/>
      <c r="E29" s="11" t="s">
        <v>0</v>
      </c>
      <c r="F29" s="25"/>
      <c r="G29" s="26"/>
      <c r="H29" s="26"/>
      <c r="I29" s="27"/>
      <c r="J29" s="18"/>
      <c r="K29" s="18"/>
      <c r="L29" s="1"/>
      <c r="P29" s="64" t="s">
        <v>0</v>
      </c>
      <c r="X29" s="12"/>
      <c r="Y29" s="4"/>
      <c r="Z29" s="14" t="s">
        <v>1</v>
      </c>
      <c r="AA29" s="18"/>
      <c r="AB29" s="18"/>
      <c r="AC29" s="18"/>
      <c r="AD29" s="18"/>
      <c r="AE29" s="18"/>
    </row>
    <row r="30" spans="2:123" s="1" customFormat="1" ht="22.5" customHeight="1">
      <c r="B30" s="279" t="s">
        <v>2</v>
      </c>
      <c r="C30" s="280"/>
      <c r="D30" s="280"/>
      <c r="E30" s="38">
        <v>548</v>
      </c>
      <c r="F30" s="35">
        <v>15.693430656934307</v>
      </c>
      <c r="G30" s="32">
        <v>49.817518248175183</v>
      </c>
      <c r="H30" s="32">
        <v>26.277372262773724</v>
      </c>
      <c r="I30" s="33">
        <v>8.2116788321167888</v>
      </c>
      <c r="J30" s="19"/>
      <c r="K30" s="19"/>
      <c r="M30" s="279" t="s">
        <v>2</v>
      </c>
      <c r="N30" s="280"/>
      <c r="O30" s="280"/>
      <c r="P30" s="38">
        <f t="shared" ref="P30:P32" si="0">IF(LEN(E30)=0,"",E30)</f>
        <v>548</v>
      </c>
      <c r="Q30" s="71"/>
      <c r="R30" s="72"/>
      <c r="S30" s="72"/>
      <c r="T30" s="72"/>
      <c r="U30" s="72"/>
      <c r="V30" s="72"/>
      <c r="W30" s="72"/>
      <c r="X30" s="72"/>
      <c r="Y30" s="73"/>
      <c r="Z30" s="74"/>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c r="B31" s="281" t="s">
        <v>3</v>
      </c>
      <c r="C31" s="42" t="s">
        <v>4</v>
      </c>
      <c r="D31" s="43"/>
      <c r="E31" s="39">
        <v>428</v>
      </c>
      <c r="F31" s="36">
        <v>15.654205607476634</v>
      </c>
      <c r="G31" s="28">
        <v>50.23364485981309</v>
      </c>
      <c r="H31" s="28">
        <v>25.467289719626169</v>
      </c>
      <c r="I31" s="29">
        <v>8.6448598130841123</v>
      </c>
      <c r="J31" s="8">
        <f>SUM(F31:G31)</f>
        <v>65.887850467289724</v>
      </c>
      <c r="K31" s="19"/>
      <c r="L31" s="4"/>
      <c r="M31" s="281" t="s">
        <v>3</v>
      </c>
      <c r="N31" s="42" t="s">
        <v>283</v>
      </c>
      <c r="O31" s="43"/>
      <c r="P31" s="39">
        <f t="shared" si="0"/>
        <v>428</v>
      </c>
      <c r="Q31" s="65"/>
      <c r="R31" s="7"/>
      <c r="S31" s="7"/>
      <c r="T31" s="7"/>
      <c r="U31" s="7"/>
      <c r="V31" s="7"/>
      <c r="W31" s="7"/>
      <c r="X31" s="7"/>
      <c r="Y31" s="4"/>
      <c r="Z31" s="66"/>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c r="B32" s="282"/>
      <c r="C32" s="41" t="s">
        <v>5</v>
      </c>
      <c r="D32" s="44"/>
      <c r="E32" s="40">
        <v>120</v>
      </c>
      <c r="F32" s="37">
        <v>15.833333333333332</v>
      </c>
      <c r="G32" s="30">
        <v>48.333333333333336</v>
      </c>
      <c r="H32" s="30">
        <v>29.166666666666668</v>
      </c>
      <c r="I32" s="31">
        <v>6.666666666666667</v>
      </c>
      <c r="J32" s="8">
        <f>SUM(F32:G32)</f>
        <v>64.166666666666671</v>
      </c>
      <c r="K32" s="19"/>
      <c r="L32" s="4"/>
      <c r="M32" s="282"/>
      <c r="N32" s="41" t="s">
        <v>285</v>
      </c>
      <c r="O32" s="44"/>
      <c r="P32" s="40">
        <f t="shared" si="0"/>
        <v>120</v>
      </c>
      <c r="Q32" s="67"/>
      <c r="R32" s="68"/>
      <c r="S32" s="68"/>
      <c r="T32" s="68"/>
      <c r="U32" s="68"/>
      <c r="V32" s="68"/>
      <c r="W32" s="68"/>
      <c r="X32" s="68"/>
      <c r="Y32" s="69"/>
      <c r="Z32" s="70"/>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3:8" ht="22.5" customHeight="1"/>
    <row r="34" spans="3:8" ht="22.5" customHeight="1">
      <c r="D34" s="75" t="str">
        <f>F28</f>
        <v>十分発揮できている</v>
      </c>
      <c r="E34" s="75" t="str">
        <f t="shared" ref="E34:G34" si="1">G28</f>
        <v>やや発揮できている</v>
      </c>
      <c r="F34" s="75" t="str">
        <f t="shared" si="1"/>
        <v>あまり発揮できていない</v>
      </c>
      <c r="G34" s="75" t="str">
        <f t="shared" si="1"/>
        <v>発揮できていない</v>
      </c>
      <c r="H34" s="75" t="s">
        <v>227</v>
      </c>
    </row>
    <row r="35" spans="3:8" ht="22.5" customHeight="1">
      <c r="C35" t="str">
        <f>C31 &amp; "管理職" &amp; "(n=" &amp; E31 &amp; ")"</f>
        <v>男性管理職(n=428)</v>
      </c>
      <c r="D35" s="76">
        <f>F31</f>
        <v>15.654205607476634</v>
      </c>
      <c r="E35" s="76">
        <f t="shared" ref="E35:G36" si="2">G31</f>
        <v>50.23364485981309</v>
      </c>
      <c r="F35" s="76">
        <f t="shared" si="2"/>
        <v>25.467289719626169</v>
      </c>
      <c r="G35" s="76">
        <f t="shared" si="2"/>
        <v>8.6448598130841123</v>
      </c>
      <c r="H35" s="76">
        <f>SUM(D35:G35)</f>
        <v>100</v>
      </c>
    </row>
    <row r="36" spans="3:8" ht="22.5" customHeight="1">
      <c r="C36" t="str">
        <f>C32  &amp; "管理職"&amp; "(n=" &amp; E32 &amp; ")"</f>
        <v>女性管理職(n=120)</v>
      </c>
      <c r="D36" s="76">
        <f>F32</f>
        <v>15.833333333333332</v>
      </c>
      <c r="E36" s="76">
        <f t="shared" si="2"/>
        <v>48.333333333333336</v>
      </c>
      <c r="F36" s="76">
        <f t="shared" si="2"/>
        <v>29.166666666666668</v>
      </c>
      <c r="G36" s="76">
        <f t="shared" si="2"/>
        <v>6.666666666666667</v>
      </c>
      <c r="H36" s="76">
        <f>SUM(D36:G36)</f>
        <v>100.00000000000001</v>
      </c>
    </row>
    <row r="37" spans="3:8" ht="22.5" customHeight="1"/>
    <row r="38" spans="3:8" ht="22.5" customHeight="1"/>
    <row r="39" spans="3:8" ht="22.5" customHeight="1"/>
    <row r="40" spans="3:8" ht="22.5" customHeight="1"/>
    <row r="41" spans="3:8" ht="22.5" customHeight="1"/>
    <row r="42" spans="3:8" ht="22.5" customHeight="1"/>
    <row r="43" spans="3:8" ht="22.5" customHeight="1"/>
    <row r="44" spans="3:8" ht="22.5" customHeight="1"/>
    <row r="45" spans="3:8" ht="22.5" customHeight="1"/>
    <row r="46" spans="3:8" ht="22.5" customHeight="1"/>
    <row r="47" spans="3:8" ht="22.5" customHeight="1"/>
    <row r="48" spans="3:8" ht="22.5" customHeight="1"/>
    <row r="49" ht="22.5" customHeight="1"/>
    <row r="50" ht="22.5" customHeight="1"/>
    <row r="51" ht="22.5" customHeight="1"/>
    <row r="52" ht="22.5" customHeight="1"/>
    <row r="53" ht="22.5" customHeight="1"/>
    <row r="54" ht="22.5" customHeight="1"/>
    <row r="55" ht="22.5" customHeight="1"/>
    <row r="56" ht="22.5" customHeight="1"/>
    <row r="57" ht="22.5" customHeight="1"/>
    <row r="58" ht="22.5" customHeight="1"/>
    <row r="59" ht="22.5" customHeight="1"/>
    <row r="60" ht="22.5" customHeight="1"/>
  </sheetData>
  <mergeCells count="4">
    <mergeCell ref="B30:D30"/>
    <mergeCell ref="B31:B32"/>
    <mergeCell ref="M30:O30"/>
    <mergeCell ref="M31:M32"/>
  </mergeCells>
  <phoneticPr fontId="7"/>
  <conditionalFormatting sqref="Z28:AE28 C31:C32 F28:K28">
    <cfRule type="cellIs" dxfId="55" priority="2" stopIfTrue="1" operator="equal">
      <formula>"."</formula>
    </cfRule>
  </conditionalFormatting>
  <conditionalFormatting sqref="N31:N32">
    <cfRule type="cellIs" dxfId="5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60"/>
  <sheetViews>
    <sheetView showGridLines="0" topLeftCell="A23" zoomScale="80" workbookViewId="0">
      <selection activeCell="N32" sqref="N32"/>
    </sheetView>
  </sheetViews>
  <sheetFormatPr defaultColWidth="5.25" defaultRowHeight="13.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c r="B28" s="20"/>
      <c r="C28" s="20"/>
      <c r="D28" s="45"/>
      <c r="E28" s="21"/>
      <c r="F28" s="22" t="s">
        <v>141</v>
      </c>
      <c r="G28" s="23" t="s">
        <v>142</v>
      </c>
      <c r="H28" s="23" t="s">
        <v>143</v>
      </c>
      <c r="I28" s="24" t="s">
        <v>144</v>
      </c>
      <c r="J28" s="17"/>
      <c r="K28" s="17"/>
      <c r="L28" s="1"/>
      <c r="M28" s="9"/>
      <c r="N28" s="9"/>
      <c r="O28" s="9"/>
      <c r="Z28" s="17"/>
      <c r="AA28" s="17"/>
      <c r="AB28" s="17"/>
      <c r="AC28" s="17"/>
      <c r="AD28" s="17"/>
      <c r="AE28" s="17"/>
    </row>
    <row r="29" spans="2:123" s="3" customFormat="1" ht="20.100000000000001" customHeight="1">
      <c r="B29" s="20"/>
      <c r="C29" s="20"/>
      <c r="D29" s="45"/>
      <c r="E29" s="11" t="s">
        <v>0</v>
      </c>
      <c r="F29" s="25"/>
      <c r="G29" s="26"/>
      <c r="H29" s="26"/>
      <c r="I29" s="27"/>
      <c r="J29" s="18"/>
      <c r="K29" s="18"/>
      <c r="L29" s="1"/>
      <c r="P29" s="64" t="s">
        <v>0</v>
      </c>
      <c r="X29" s="12"/>
      <c r="Y29" s="4"/>
      <c r="Z29" s="14" t="s">
        <v>1</v>
      </c>
      <c r="AA29" s="18"/>
      <c r="AB29" s="18"/>
      <c r="AC29" s="18"/>
      <c r="AD29" s="18"/>
      <c r="AE29" s="18"/>
    </row>
    <row r="30" spans="2:123" s="1" customFormat="1" ht="22.5" customHeight="1">
      <c r="B30" s="279" t="s">
        <v>2</v>
      </c>
      <c r="C30" s="280"/>
      <c r="D30" s="280"/>
      <c r="E30" s="38">
        <v>548</v>
      </c>
      <c r="F30" s="35">
        <v>12.59124087591241</v>
      </c>
      <c r="G30" s="32">
        <v>46.167883211678834</v>
      </c>
      <c r="H30" s="32">
        <v>31.751824817518248</v>
      </c>
      <c r="I30" s="33">
        <v>9.4890510948905096</v>
      </c>
      <c r="J30" s="19"/>
      <c r="K30" s="19"/>
      <c r="M30" s="279" t="s">
        <v>2</v>
      </c>
      <c r="N30" s="280"/>
      <c r="O30" s="280"/>
      <c r="P30" s="38">
        <f t="shared" ref="P30:P32" si="0">IF(LEN(E30)=0,"",E30)</f>
        <v>548</v>
      </c>
      <c r="Q30" s="71"/>
      <c r="R30" s="72"/>
      <c r="S30" s="72"/>
      <c r="T30" s="72"/>
      <c r="U30" s="72"/>
      <c r="V30" s="72"/>
      <c r="W30" s="72"/>
      <c r="X30" s="72"/>
      <c r="Y30" s="73"/>
      <c r="Z30" s="74"/>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c r="B31" s="281" t="s">
        <v>3</v>
      </c>
      <c r="C31" s="42" t="s">
        <v>4</v>
      </c>
      <c r="D31" s="43"/>
      <c r="E31" s="39">
        <v>428</v>
      </c>
      <c r="F31" s="36">
        <v>11.214953271028037</v>
      </c>
      <c r="G31" s="28">
        <v>47.196261682242991</v>
      </c>
      <c r="H31" s="28">
        <v>32.242990654205606</v>
      </c>
      <c r="I31" s="29">
        <v>9.3457943925233646</v>
      </c>
      <c r="J31" s="8">
        <f>SUM(F31:G31)</f>
        <v>58.411214953271028</v>
      </c>
      <c r="K31" s="19"/>
      <c r="L31" s="4"/>
      <c r="M31" s="281" t="s">
        <v>3</v>
      </c>
      <c r="N31" s="42" t="s">
        <v>283</v>
      </c>
      <c r="O31" s="43"/>
      <c r="P31" s="39">
        <f t="shared" si="0"/>
        <v>428</v>
      </c>
      <c r="Q31" s="65"/>
      <c r="R31" s="7"/>
      <c r="S31" s="7"/>
      <c r="T31" s="7"/>
      <c r="U31" s="7"/>
      <c r="V31" s="7"/>
      <c r="W31" s="7"/>
      <c r="X31" s="7"/>
      <c r="Y31" s="4"/>
      <c r="Z31" s="66"/>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c r="B32" s="282"/>
      <c r="C32" s="41" t="s">
        <v>5</v>
      </c>
      <c r="D32" s="44"/>
      <c r="E32" s="40">
        <v>120</v>
      </c>
      <c r="F32" s="37">
        <v>17.5</v>
      </c>
      <c r="G32" s="30">
        <v>42.5</v>
      </c>
      <c r="H32" s="30">
        <v>30</v>
      </c>
      <c r="I32" s="31">
        <v>10</v>
      </c>
      <c r="J32" s="8">
        <f>SUM(F32:G32)</f>
        <v>60</v>
      </c>
      <c r="K32" s="19"/>
      <c r="L32" s="4"/>
      <c r="M32" s="282"/>
      <c r="N32" s="41" t="s">
        <v>285</v>
      </c>
      <c r="O32" s="44"/>
      <c r="P32" s="40">
        <f t="shared" si="0"/>
        <v>120</v>
      </c>
      <c r="Q32" s="67"/>
      <c r="R32" s="68"/>
      <c r="S32" s="68"/>
      <c r="T32" s="68"/>
      <c r="U32" s="68"/>
      <c r="V32" s="68"/>
      <c r="W32" s="68"/>
      <c r="X32" s="68"/>
      <c r="Y32" s="69"/>
      <c r="Z32" s="70"/>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3:8" ht="22.5" customHeight="1"/>
    <row r="34" spans="3:8" ht="22.5" customHeight="1">
      <c r="D34" s="75" t="str">
        <f>F28</f>
        <v>大いに感じている</v>
      </c>
      <c r="E34" s="75" t="str">
        <f t="shared" ref="E34:G34" si="1">G28</f>
        <v>やや感じている</v>
      </c>
      <c r="F34" s="75" t="str">
        <f t="shared" si="1"/>
        <v>あまり感じていない</v>
      </c>
      <c r="G34" s="75" t="str">
        <f t="shared" si="1"/>
        <v>感じていない</v>
      </c>
      <c r="H34" s="75" t="s">
        <v>227</v>
      </c>
    </row>
    <row r="35" spans="3:8" ht="22.5" customHeight="1">
      <c r="C35" t="str">
        <f>C31 &amp; "管理職" &amp; "(n=" &amp; E31 &amp; ")"</f>
        <v>男性管理職(n=428)</v>
      </c>
      <c r="D35" s="76">
        <f>F31</f>
        <v>11.214953271028037</v>
      </c>
      <c r="E35" s="76">
        <f t="shared" ref="E35:G36" si="2">G31</f>
        <v>47.196261682242991</v>
      </c>
      <c r="F35" s="76">
        <f t="shared" si="2"/>
        <v>32.242990654205606</v>
      </c>
      <c r="G35" s="76">
        <f t="shared" si="2"/>
        <v>9.3457943925233646</v>
      </c>
      <c r="H35" s="76">
        <f>SUM(D35:G35)</f>
        <v>99.999999999999986</v>
      </c>
    </row>
    <row r="36" spans="3:8" ht="22.5" customHeight="1">
      <c r="C36" t="str">
        <f>C32  &amp; "管理職"&amp; "(n=" &amp; E32 &amp; ")"</f>
        <v>女性管理職(n=120)</v>
      </c>
      <c r="D36" s="76">
        <f>F32</f>
        <v>17.5</v>
      </c>
      <c r="E36" s="76">
        <f t="shared" si="2"/>
        <v>42.5</v>
      </c>
      <c r="F36" s="76">
        <f t="shared" si="2"/>
        <v>30</v>
      </c>
      <c r="G36" s="76">
        <f t="shared" si="2"/>
        <v>10</v>
      </c>
      <c r="H36" s="76">
        <f>SUM(D36:G36)</f>
        <v>100</v>
      </c>
    </row>
    <row r="37" spans="3:8" ht="22.5" customHeight="1"/>
    <row r="38" spans="3:8" ht="22.5" customHeight="1"/>
    <row r="39" spans="3:8" ht="22.5" customHeight="1"/>
    <row r="40" spans="3:8" ht="22.5" customHeight="1"/>
    <row r="41" spans="3:8" ht="22.5" customHeight="1"/>
    <row r="42" spans="3:8" ht="22.5" customHeight="1"/>
    <row r="43" spans="3:8" ht="22.5" customHeight="1"/>
    <row r="44" spans="3:8" ht="22.5" customHeight="1"/>
    <row r="45" spans="3:8" ht="22.5" customHeight="1"/>
    <row r="46" spans="3:8" ht="22.5" customHeight="1"/>
    <row r="47" spans="3:8" ht="22.5" customHeight="1"/>
    <row r="48" spans="3:8" ht="22.5" customHeight="1"/>
    <row r="49" ht="22.5" customHeight="1"/>
    <row r="50" ht="22.5" customHeight="1"/>
    <row r="51" ht="22.5" customHeight="1"/>
    <row r="52" ht="22.5" customHeight="1"/>
    <row r="53" ht="22.5" customHeight="1"/>
    <row r="54" ht="22.5" customHeight="1"/>
    <row r="55" ht="22.5" customHeight="1"/>
    <row r="56" ht="22.5" customHeight="1"/>
    <row r="57" ht="22.5" customHeight="1"/>
    <row r="58" ht="22.5" customHeight="1"/>
    <row r="59" ht="22.5" customHeight="1"/>
    <row r="60" ht="22.5" customHeight="1"/>
  </sheetData>
  <mergeCells count="4">
    <mergeCell ref="B30:D30"/>
    <mergeCell ref="B31:B32"/>
    <mergeCell ref="M30:O30"/>
    <mergeCell ref="M31:M32"/>
  </mergeCells>
  <phoneticPr fontId="7"/>
  <conditionalFormatting sqref="Z28:AE28 C31:C32 F28:K28">
    <cfRule type="cellIs" dxfId="53" priority="2" stopIfTrue="1" operator="equal">
      <formula>"."</formula>
    </cfRule>
  </conditionalFormatting>
  <conditionalFormatting sqref="N31:N32">
    <cfRule type="cellIs" dxfId="5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showGridLines="0" topLeftCell="A23" zoomScale="80" workbookViewId="0">
      <selection activeCell="N32" sqref="N32"/>
    </sheetView>
  </sheetViews>
  <sheetFormatPr defaultColWidth="5.25" defaultRowHeight="13.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c r="B28" s="20"/>
      <c r="C28" s="20"/>
      <c r="D28" s="45"/>
      <c r="E28" s="21"/>
      <c r="F28" s="22" t="s">
        <v>145</v>
      </c>
      <c r="G28" s="23" t="s">
        <v>146</v>
      </c>
      <c r="H28" s="23" t="s">
        <v>147</v>
      </c>
      <c r="I28" s="24" t="s">
        <v>148</v>
      </c>
      <c r="J28" s="17"/>
      <c r="K28" s="17"/>
      <c r="L28" s="1"/>
      <c r="M28" s="9"/>
      <c r="N28" s="9"/>
      <c r="O28" s="9"/>
      <c r="Z28" s="17"/>
      <c r="AA28" s="17"/>
      <c r="AB28" s="17"/>
      <c r="AC28" s="17"/>
      <c r="AD28" s="17"/>
      <c r="AE28" s="17"/>
    </row>
    <row r="29" spans="2:123" s="3" customFormat="1" ht="20.100000000000001" customHeight="1">
      <c r="B29" s="20"/>
      <c r="C29" s="20"/>
      <c r="D29" s="45"/>
      <c r="E29" s="11" t="s">
        <v>0</v>
      </c>
      <c r="F29" s="25"/>
      <c r="G29" s="26"/>
      <c r="H29" s="26"/>
      <c r="I29" s="27"/>
      <c r="J29" s="18"/>
      <c r="K29" s="18"/>
      <c r="L29" s="1"/>
      <c r="P29" s="64" t="s">
        <v>0</v>
      </c>
      <c r="X29" s="12"/>
      <c r="Y29" s="4"/>
      <c r="Z29" s="14" t="s">
        <v>1</v>
      </c>
      <c r="AA29" s="18"/>
      <c r="AB29" s="18"/>
      <c r="AC29" s="18"/>
      <c r="AD29" s="18"/>
      <c r="AE29" s="18"/>
    </row>
    <row r="30" spans="2:123" s="1" customFormat="1" ht="22.5" customHeight="1">
      <c r="B30" s="279" t="s">
        <v>2</v>
      </c>
      <c r="C30" s="280"/>
      <c r="D30" s="280"/>
      <c r="E30" s="38">
        <v>548</v>
      </c>
      <c r="F30" s="35">
        <v>29.744525547445257</v>
      </c>
      <c r="G30" s="32">
        <v>43.065693430656928</v>
      </c>
      <c r="H30" s="32">
        <v>23.905109489051096</v>
      </c>
      <c r="I30" s="33">
        <v>3.2846715328467155</v>
      </c>
      <c r="J30" s="19"/>
      <c r="K30" s="19"/>
      <c r="M30" s="279" t="s">
        <v>2</v>
      </c>
      <c r="N30" s="280"/>
      <c r="O30" s="280"/>
      <c r="P30" s="38">
        <f t="shared" ref="P30:P32" si="0">IF(LEN(E30)=0,"",E30)</f>
        <v>548</v>
      </c>
      <c r="Q30" s="71"/>
      <c r="R30" s="72"/>
      <c r="S30" s="72"/>
      <c r="T30" s="72"/>
      <c r="U30" s="72"/>
      <c r="V30" s="72"/>
      <c r="W30" s="72"/>
      <c r="X30" s="72"/>
      <c r="Y30" s="73"/>
      <c r="Z30" s="74"/>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c r="B31" s="281" t="s">
        <v>3</v>
      </c>
      <c r="C31" s="42" t="s">
        <v>283</v>
      </c>
      <c r="D31" s="43"/>
      <c r="E31" s="39">
        <v>428</v>
      </c>
      <c r="F31" s="36">
        <v>29.672897196261683</v>
      </c>
      <c r="G31" s="28">
        <v>43.925233644859816</v>
      </c>
      <c r="H31" s="28">
        <v>23.364485981308412</v>
      </c>
      <c r="I31" s="29">
        <v>3.0373831775700935</v>
      </c>
      <c r="J31" s="19"/>
      <c r="K31" s="19"/>
      <c r="L31" s="4"/>
      <c r="M31" s="281" t="s">
        <v>3</v>
      </c>
      <c r="N31" s="42" t="s">
        <v>283</v>
      </c>
      <c r="O31" s="43"/>
      <c r="P31" s="39">
        <f t="shared" si="0"/>
        <v>428</v>
      </c>
      <c r="Q31" s="65"/>
      <c r="R31" s="7"/>
      <c r="S31" s="7"/>
      <c r="T31" s="7"/>
      <c r="U31" s="7"/>
      <c r="V31" s="7"/>
      <c r="W31" s="7"/>
      <c r="X31" s="7"/>
      <c r="Y31" s="4"/>
      <c r="Z31" s="66"/>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c r="B32" s="282"/>
      <c r="C32" s="41" t="s">
        <v>5</v>
      </c>
      <c r="D32" s="44"/>
      <c r="E32" s="40">
        <v>120</v>
      </c>
      <c r="F32" s="37">
        <v>30</v>
      </c>
      <c r="G32" s="30">
        <v>40</v>
      </c>
      <c r="H32" s="30">
        <v>25.833333333333336</v>
      </c>
      <c r="I32" s="31">
        <v>4.1666666666666661</v>
      </c>
      <c r="J32" s="19"/>
      <c r="K32" s="19"/>
      <c r="L32" s="4"/>
      <c r="M32" s="282"/>
      <c r="N32" s="41" t="s">
        <v>285</v>
      </c>
      <c r="O32" s="44"/>
      <c r="P32" s="40">
        <f t="shared" si="0"/>
        <v>120</v>
      </c>
      <c r="Q32" s="67"/>
      <c r="R32" s="68"/>
      <c r="S32" s="68"/>
      <c r="T32" s="68"/>
      <c r="U32" s="68"/>
      <c r="V32" s="68"/>
      <c r="W32" s="68"/>
      <c r="X32" s="68"/>
      <c r="Y32" s="69"/>
      <c r="Z32" s="70"/>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row r="34" ht="22.5" customHeight="1"/>
    <row r="35" ht="22.5" customHeight="1"/>
    <row r="36" ht="22.5" customHeight="1"/>
    <row r="37" ht="22.5" customHeight="1"/>
    <row r="38" ht="22.5" customHeight="1"/>
    <row r="39" ht="22.5" customHeight="1"/>
    <row r="40" ht="22.5" customHeight="1"/>
    <row r="41" ht="22.5" customHeight="1"/>
    <row r="42" ht="22.5" customHeight="1"/>
    <row r="43" ht="22.5" customHeight="1"/>
    <row r="44" ht="22.5" customHeight="1"/>
    <row r="45" ht="22.5" customHeight="1"/>
    <row r="46" ht="22.5" customHeight="1"/>
    <row r="47" ht="22.5" customHeight="1"/>
    <row r="48" ht="22.5" customHeight="1"/>
    <row r="49" ht="22.5" customHeight="1"/>
    <row r="50" ht="22.5" customHeight="1"/>
    <row r="51" ht="22.5" customHeight="1"/>
  </sheetData>
  <mergeCells count="4">
    <mergeCell ref="B30:D30"/>
    <mergeCell ref="B31:B32"/>
    <mergeCell ref="M30:O30"/>
    <mergeCell ref="M31:M32"/>
  </mergeCells>
  <phoneticPr fontId="7"/>
  <conditionalFormatting sqref="Z28:AE28 C31:C32 F28:K28">
    <cfRule type="cellIs" dxfId="51" priority="2" stopIfTrue="1" operator="equal">
      <formula>"."</formula>
    </cfRule>
  </conditionalFormatting>
  <conditionalFormatting sqref="N31:N32">
    <cfRule type="cellIs" dxfId="5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1"/>
  <sheetViews>
    <sheetView topLeftCell="C23" zoomScaleNormal="100" workbookViewId="0">
      <selection activeCell="M32" sqref="M32"/>
    </sheetView>
  </sheetViews>
  <sheetFormatPr defaultColWidth="5.25" defaultRowHeight="13.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c r="B27" s="20"/>
      <c r="C27" s="20"/>
      <c r="D27" s="45"/>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c r="B28" s="20"/>
      <c r="C28" s="20"/>
      <c r="D28" s="45"/>
      <c r="E28" s="21"/>
      <c r="F28" s="22" t="s">
        <v>149</v>
      </c>
      <c r="G28" s="23" t="s">
        <v>150</v>
      </c>
      <c r="H28" s="24" t="s">
        <v>151</v>
      </c>
      <c r="I28" s="17"/>
      <c r="J28" s="17"/>
      <c r="K28" s="1"/>
      <c r="L28" s="9"/>
      <c r="M28" s="9"/>
      <c r="N28" s="9"/>
      <c r="Y28" s="17"/>
      <c r="Z28" s="17"/>
      <c r="AA28" s="17"/>
      <c r="AB28" s="17"/>
      <c r="AC28" s="17"/>
      <c r="AD28" s="17"/>
    </row>
    <row r="29" spans="2:122" s="3" customFormat="1" ht="20.100000000000001" customHeight="1">
      <c r="B29" s="20"/>
      <c r="C29" s="20"/>
      <c r="D29" s="45"/>
      <c r="E29" s="11" t="s">
        <v>0</v>
      </c>
      <c r="F29" s="25"/>
      <c r="G29" s="26"/>
      <c r="H29" s="27"/>
      <c r="I29" s="18"/>
      <c r="J29" s="18"/>
      <c r="K29" s="1"/>
      <c r="O29" s="64" t="s">
        <v>0</v>
      </c>
      <c r="W29" s="12"/>
      <c r="X29" s="4"/>
      <c r="Y29" s="14" t="s">
        <v>1</v>
      </c>
      <c r="Z29" s="18"/>
      <c r="AA29" s="18"/>
      <c r="AB29" s="18"/>
      <c r="AC29" s="18"/>
      <c r="AD29" s="18"/>
    </row>
    <row r="30" spans="2:122" s="1" customFormat="1" ht="22.5" customHeight="1">
      <c r="B30" s="279" t="s">
        <v>2</v>
      </c>
      <c r="C30" s="280"/>
      <c r="D30" s="280"/>
      <c r="E30" s="38">
        <v>548</v>
      </c>
      <c r="F30" s="35">
        <v>7.1167883211678831</v>
      </c>
      <c r="G30" s="32">
        <v>57.481751824817515</v>
      </c>
      <c r="H30" s="33">
        <v>35.401459854014597</v>
      </c>
      <c r="I30" s="19"/>
      <c r="J30" s="19"/>
      <c r="L30" s="279" t="s">
        <v>2</v>
      </c>
      <c r="M30" s="280"/>
      <c r="N30" s="280"/>
      <c r="O30" s="38">
        <f t="shared" ref="O30:O32" si="0">IF(LEN(E30)=0,"",E30)</f>
        <v>548</v>
      </c>
      <c r="P30" s="71"/>
      <c r="Q30" s="72"/>
      <c r="R30" s="72"/>
      <c r="S30" s="72"/>
      <c r="T30" s="72"/>
      <c r="U30" s="72"/>
      <c r="V30" s="72"/>
      <c r="W30" s="72"/>
      <c r="X30" s="73"/>
      <c r="Y30" s="74"/>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c r="B31" s="281" t="s">
        <v>3</v>
      </c>
      <c r="C31" s="42" t="s">
        <v>4</v>
      </c>
      <c r="D31" s="43"/>
      <c r="E31" s="39">
        <v>428</v>
      </c>
      <c r="F31" s="36">
        <v>5.1401869158878499</v>
      </c>
      <c r="G31" s="28">
        <v>58.878504672897193</v>
      </c>
      <c r="H31" s="29">
        <v>35.981308411214954</v>
      </c>
      <c r="I31" s="19"/>
      <c r="J31" s="19"/>
      <c r="K31" s="4"/>
      <c r="L31" s="281" t="s">
        <v>3</v>
      </c>
      <c r="M31" s="42" t="s">
        <v>283</v>
      </c>
      <c r="N31" s="43"/>
      <c r="O31" s="39">
        <f t="shared" si="0"/>
        <v>428</v>
      </c>
      <c r="P31" s="65"/>
      <c r="Q31" s="7"/>
      <c r="R31" s="7"/>
      <c r="S31" s="7"/>
      <c r="T31" s="7"/>
      <c r="U31" s="7"/>
      <c r="V31" s="7"/>
      <c r="W31" s="7"/>
      <c r="X31" s="4"/>
      <c r="Y31" s="66"/>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c r="B32" s="282"/>
      <c r="C32" s="41" t="s">
        <v>5</v>
      </c>
      <c r="D32" s="44"/>
      <c r="E32" s="40">
        <v>120</v>
      </c>
      <c r="F32" s="47">
        <v>14.166666666666666</v>
      </c>
      <c r="G32" s="30">
        <v>52.5</v>
      </c>
      <c r="H32" s="31">
        <v>33.333333333333329</v>
      </c>
      <c r="I32" s="19"/>
      <c r="J32" s="19"/>
      <c r="K32" s="4"/>
      <c r="L32" s="282"/>
      <c r="M32" s="41" t="s">
        <v>285</v>
      </c>
      <c r="N32" s="44"/>
      <c r="O32" s="40">
        <f t="shared" si="0"/>
        <v>120</v>
      </c>
      <c r="P32" s="67"/>
      <c r="Q32" s="68"/>
      <c r="R32" s="68"/>
      <c r="S32" s="68"/>
      <c r="T32" s="68"/>
      <c r="U32" s="68"/>
      <c r="V32" s="68"/>
      <c r="W32" s="68"/>
      <c r="X32" s="69"/>
      <c r="Y32" s="70"/>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6:8" ht="22.5" customHeight="1">
      <c r="F33" s="76">
        <f>SUM(F31-F32)</f>
        <v>-9.0264797507788153</v>
      </c>
      <c r="G33" s="76">
        <f t="shared" ref="G33:H33" si="1">SUM(G31-G32)</f>
        <v>6.3785046728971935</v>
      </c>
      <c r="H33" s="76">
        <f t="shared" si="1"/>
        <v>2.6479750778816253</v>
      </c>
    </row>
    <row r="34" spans="6:8" ht="22.5" customHeight="1"/>
    <row r="35" spans="6:8" ht="22.5" customHeight="1"/>
    <row r="36" spans="6:8" ht="22.5" customHeight="1"/>
    <row r="37" spans="6:8" ht="22.5" customHeight="1"/>
    <row r="38" spans="6:8" ht="22.5" customHeight="1"/>
    <row r="39" spans="6:8" ht="22.5" customHeight="1"/>
    <row r="40" spans="6:8" ht="22.5" customHeight="1"/>
    <row r="41" spans="6:8" ht="22.5" customHeight="1"/>
    <row r="42" spans="6:8" ht="22.5" customHeight="1"/>
    <row r="43" spans="6:8" ht="22.5" customHeight="1"/>
    <row r="44" spans="6:8" ht="22.5" customHeight="1"/>
    <row r="45" spans="6:8" ht="22.5" customHeight="1"/>
    <row r="46" spans="6:8" ht="22.5" customHeight="1"/>
    <row r="47" spans="6:8" ht="22.5" customHeight="1"/>
    <row r="48" spans="6:8" ht="22.5" customHeight="1"/>
    <row r="49" ht="22.5" customHeight="1"/>
    <row r="50" ht="22.5" customHeight="1"/>
    <row r="51" ht="22.5" customHeight="1"/>
  </sheetData>
  <mergeCells count="4">
    <mergeCell ref="B30:D30"/>
    <mergeCell ref="B31:B32"/>
    <mergeCell ref="L30:N30"/>
    <mergeCell ref="L31:L32"/>
  </mergeCells>
  <phoneticPr fontId="7"/>
  <conditionalFormatting sqref="Y28:AD28 C31:C32 F28:J28">
    <cfRule type="cellIs" dxfId="49" priority="2" stopIfTrue="1" operator="equal">
      <formula>"."</formula>
    </cfRule>
  </conditionalFormatting>
  <conditionalFormatting sqref="M31:M32">
    <cfRule type="cellIs" dxfId="48"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1"/>
  <sheetViews>
    <sheetView topLeftCell="A22" zoomScaleNormal="100" workbookViewId="0">
      <selection activeCell="M32" sqref="M32"/>
    </sheetView>
  </sheetViews>
  <sheetFormatPr defaultColWidth="5.25" defaultRowHeight="13.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c r="B27" s="20"/>
      <c r="C27" s="20"/>
      <c r="D27" s="45"/>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c r="B28" s="20"/>
      <c r="C28" s="20"/>
      <c r="D28" s="45"/>
      <c r="E28" s="21"/>
      <c r="F28" s="22" t="s">
        <v>152</v>
      </c>
      <c r="G28" s="23" t="s">
        <v>153</v>
      </c>
      <c r="H28" s="24" t="s">
        <v>154</v>
      </c>
      <c r="I28" s="17"/>
      <c r="J28" s="17"/>
      <c r="K28" s="1"/>
      <c r="L28" s="9"/>
      <c r="M28" s="9"/>
      <c r="N28" s="9"/>
      <c r="Y28" s="17"/>
      <c r="Z28" s="17"/>
      <c r="AA28" s="17"/>
      <c r="AB28" s="17"/>
      <c r="AC28" s="17"/>
      <c r="AD28" s="17"/>
    </row>
    <row r="29" spans="2:122" s="3" customFormat="1" ht="20.100000000000001" customHeight="1">
      <c r="B29" s="20"/>
      <c r="C29" s="20"/>
      <c r="D29" s="45"/>
      <c r="E29" s="11" t="s">
        <v>0</v>
      </c>
      <c r="F29" s="25"/>
      <c r="G29" s="26"/>
      <c r="H29" s="27"/>
      <c r="I29" s="18"/>
      <c r="J29" s="18"/>
      <c r="K29" s="1"/>
      <c r="O29" s="64" t="s">
        <v>0</v>
      </c>
      <c r="W29" s="12"/>
      <c r="X29" s="4"/>
      <c r="Y29" s="14" t="s">
        <v>1</v>
      </c>
      <c r="Z29" s="18"/>
      <c r="AA29" s="18"/>
      <c r="AB29" s="18"/>
      <c r="AC29" s="18"/>
      <c r="AD29" s="18"/>
    </row>
    <row r="30" spans="2:122" s="1" customFormat="1" ht="22.5" customHeight="1">
      <c r="B30" s="279" t="s">
        <v>2</v>
      </c>
      <c r="C30" s="280"/>
      <c r="D30" s="280"/>
      <c r="E30" s="38">
        <v>387</v>
      </c>
      <c r="F30" s="35">
        <v>27.390180878552972</v>
      </c>
      <c r="G30" s="32">
        <v>64.341085271317837</v>
      </c>
      <c r="H30" s="33">
        <v>8.2687338501292</v>
      </c>
      <c r="I30" s="19"/>
      <c r="J30" s="19"/>
      <c r="L30" s="279" t="s">
        <v>2</v>
      </c>
      <c r="M30" s="280"/>
      <c r="N30" s="280"/>
      <c r="O30" s="38">
        <f t="shared" ref="O30:O32" si="0">IF(LEN(E30)=0,"",E30)</f>
        <v>387</v>
      </c>
      <c r="P30" s="71"/>
      <c r="Q30" s="72"/>
      <c r="R30" s="72"/>
      <c r="S30" s="72"/>
      <c r="T30" s="72"/>
      <c r="U30" s="72"/>
      <c r="V30" s="72"/>
      <c r="W30" s="72"/>
      <c r="X30" s="73"/>
      <c r="Y30" s="74"/>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c r="B31" s="281" t="s">
        <v>3</v>
      </c>
      <c r="C31" s="42" t="s">
        <v>4</v>
      </c>
      <c r="D31" s="43"/>
      <c r="E31" s="39">
        <v>327</v>
      </c>
      <c r="F31" s="36">
        <v>26.605504587155966</v>
      </c>
      <c r="G31" s="28">
        <v>63.914373088685018</v>
      </c>
      <c r="H31" s="29">
        <v>9.4801223241590211</v>
      </c>
      <c r="I31" s="19"/>
      <c r="J31" s="19"/>
      <c r="K31" s="4"/>
      <c r="L31" s="281" t="s">
        <v>3</v>
      </c>
      <c r="M31" s="42" t="s">
        <v>283</v>
      </c>
      <c r="N31" s="43"/>
      <c r="O31" s="39">
        <f t="shared" si="0"/>
        <v>327</v>
      </c>
      <c r="P31" s="65"/>
      <c r="Q31" s="7"/>
      <c r="R31" s="7"/>
      <c r="S31" s="7"/>
      <c r="T31" s="7"/>
      <c r="U31" s="7"/>
      <c r="V31" s="7"/>
      <c r="W31" s="7"/>
      <c r="X31" s="4"/>
      <c r="Y31" s="66"/>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c r="B32" s="282"/>
      <c r="C32" s="41" t="s">
        <v>5</v>
      </c>
      <c r="D32" s="44"/>
      <c r="E32" s="40">
        <v>60</v>
      </c>
      <c r="F32" s="37">
        <v>31.666666666666664</v>
      </c>
      <c r="G32" s="30">
        <v>66.666666666666657</v>
      </c>
      <c r="H32" s="61">
        <v>1.6666666666666667</v>
      </c>
      <c r="I32" s="19"/>
      <c r="J32" s="19"/>
      <c r="K32" s="4"/>
      <c r="L32" s="282"/>
      <c r="M32" s="41" t="s">
        <v>285</v>
      </c>
      <c r="N32" s="44"/>
      <c r="O32" s="40">
        <f t="shared" si="0"/>
        <v>60</v>
      </c>
      <c r="P32" s="67"/>
      <c r="Q32" s="68"/>
      <c r="R32" s="68"/>
      <c r="S32" s="68"/>
      <c r="T32" s="68"/>
      <c r="U32" s="68"/>
      <c r="V32" s="68"/>
      <c r="W32" s="68"/>
      <c r="X32" s="69"/>
      <c r="Y32" s="70"/>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3:7" ht="22.5" customHeight="1"/>
    <row r="34" spans="3:7" ht="22.5" customHeight="1">
      <c r="D34" s="75" t="str">
        <f>F28</f>
        <v>現在、子育てをしている</v>
      </c>
      <c r="E34" s="75" t="str">
        <f t="shared" ref="E34:F34" si="1">G28</f>
        <v>これまで子育てをしていたが、今はほとんど手がかからない</v>
      </c>
      <c r="F34" s="75" t="str">
        <f t="shared" si="1"/>
        <v>これまでも、現在もあまり子育てをしていない</v>
      </c>
      <c r="G34" s="75" t="s">
        <v>227</v>
      </c>
    </row>
    <row r="35" spans="3:7" ht="22.5" customHeight="1">
      <c r="C35" t="str">
        <f>C31 &amp; "管理職" &amp; "(n=" &amp; E31 &amp; ")"</f>
        <v>男性管理職(n=327)</v>
      </c>
      <c r="D35" s="76">
        <f>F31</f>
        <v>26.605504587155966</v>
      </c>
      <c r="E35" s="76">
        <f t="shared" ref="E35:F35" si="2">G31</f>
        <v>63.914373088685018</v>
      </c>
      <c r="F35" s="76">
        <f t="shared" si="2"/>
        <v>9.4801223241590211</v>
      </c>
      <c r="G35" s="76">
        <f>SUM(D35:F35)</f>
        <v>100.00000000000001</v>
      </c>
    </row>
    <row r="36" spans="3:7" ht="22.5" customHeight="1">
      <c r="C36" t="str">
        <f>C32 &amp; "管理職" &amp; "(n=" &amp; E32 &amp; ")"</f>
        <v>女性管理職(n=60)</v>
      </c>
      <c r="D36" s="76">
        <f>F32</f>
        <v>31.666666666666664</v>
      </c>
      <c r="E36" s="76">
        <f t="shared" ref="E36:F36" si="3">G32</f>
        <v>66.666666666666657</v>
      </c>
      <c r="F36" s="76">
        <f t="shared" si="3"/>
        <v>1.6666666666666667</v>
      </c>
      <c r="G36" s="76">
        <f>SUM(D36:F36)</f>
        <v>99.999999999999986</v>
      </c>
    </row>
    <row r="37" spans="3:7" ht="22.5" customHeight="1"/>
    <row r="38" spans="3:7" ht="22.5" customHeight="1"/>
    <row r="39" spans="3:7" ht="22.5" customHeight="1"/>
    <row r="40" spans="3:7" ht="22.5" customHeight="1"/>
    <row r="41" spans="3:7" ht="22.5" customHeight="1"/>
    <row r="42" spans="3:7" ht="22.5" customHeight="1"/>
    <row r="43" spans="3:7" ht="22.5" customHeight="1"/>
    <row r="44" spans="3:7" ht="22.5" customHeight="1"/>
    <row r="45" spans="3:7" ht="22.5" customHeight="1"/>
    <row r="46" spans="3:7" ht="22.5" customHeight="1"/>
    <row r="47" spans="3:7" ht="22.5" customHeight="1"/>
    <row r="48" spans="3:7" ht="22.5" customHeight="1"/>
    <row r="49" ht="22.5" customHeight="1"/>
    <row r="50" ht="22.5" customHeight="1"/>
    <row r="51" ht="22.5" customHeight="1"/>
  </sheetData>
  <mergeCells count="4">
    <mergeCell ref="B30:D30"/>
    <mergeCell ref="B31:B32"/>
    <mergeCell ref="L30:N30"/>
    <mergeCell ref="L31:L32"/>
  </mergeCells>
  <phoneticPr fontId="7"/>
  <conditionalFormatting sqref="Y28:AD28 C31:C32 F28:J28">
    <cfRule type="cellIs" dxfId="47" priority="2" stopIfTrue="1" operator="equal">
      <formula>"."</formula>
    </cfRule>
  </conditionalFormatting>
  <conditionalFormatting sqref="M31:M32">
    <cfRule type="cellIs" dxfId="46"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topLeftCell="B29" zoomScaleNormal="100" workbookViewId="0">
      <selection activeCell="N31" sqref="N31"/>
    </sheetView>
  </sheetViews>
  <sheetFormatPr defaultColWidth="5.25" defaultRowHeight="13.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c r="B28" s="20"/>
      <c r="C28" s="20"/>
      <c r="D28" s="45"/>
      <c r="E28" s="21"/>
      <c r="F28" s="22" t="s">
        <v>155</v>
      </c>
      <c r="G28" s="23" t="s">
        <v>156</v>
      </c>
      <c r="H28" s="23" t="s">
        <v>157</v>
      </c>
      <c r="I28" s="24" t="s">
        <v>158</v>
      </c>
      <c r="J28" s="17"/>
      <c r="K28" s="17"/>
      <c r="L28" s="1"/>
      <c r="M28" s="9"/>
      <c r="N28" s="9"/>
      <c r="O28" s="9"/>
      <c r="Z28" s="17"/>
      <c r="AA28" s="17"/>
      <c r="AB28" s="17"/>
      <c r="AC28" s="17"/>
      <c r="AD28" s="17"/>
      <c r="AE28" s="17"/>
    </row>
    <row r="29" spans="2:123" s="3" customFormat="1" ht="20.100000000000001" customHeight="1">
      <c r="B29" s="20"/>
      <c r="C29" s="20"/>
      <c r="D29" s="45"/>
      <c r="E29" s="11" t="s">
        <v>0</v>
      </c>
      <c r="F29" s="25"/>
      <c r="G29" s="26"/>
      <c r="H29" s="26"/>
      <c r="I29" s="27"/>
      <c r="J29" s="18"/>
      <c r="K29" s="18"/>
      <c r="L29" s="1"/>
      <c r="P29" s="64" t="s">
        <v>0</v>
      </c>
      <c r="X29" s="12"/>
      <c r="Y29" s="4"/>
      <c r="Z29" s="14" t="s">
        <v>1</v>
      </c>
      <c r="AA29" s="18"/>
      <c r="AB29" s="18"/>
      <c r="AC29" s="18"/>
      <c r="AD29" s="18"/>
      <c r="AE29" s="18"/>
    </row>
    <row r="30" spans="2:123" s="1" customFormat="1" ht="22.5" customHeight="1">
      <c r="B30" s="281" t="s">
        <v>3</v>
      </c>
      <c r="C30" s="42" t="s">
        <v>4</v>
      </c>
      <c r="D30" s="43"/>
      <c r="E30" s="39">
        <v>209</v>
      </c>
      <c r="F30" s="36">
        <v>5.2631578947368416</v>
      </c>
      <c r="G30" s="28">
        <v>21.5311004784689</v>
      </c>
      <c r="H30" s="62">
        <v>50.239234449760758</v>
      </c>
      <c r="I30" s="29">
        <v>22.966507177033492</v>
      </c>
      <c r="J30" s="19"/>
      <c r="K30" s="19"/>
      <c r="L30" s="4"/>
      <c r="M30" s="281" t="s">
        <v>3</v>
      </c>
      <c r="N30" s="42" t="s">
        <v>228</v>
      </c>
      <c r="O30" s="43"/>
      <c r="P30" s="39">
        <f t="shared" ref="P30:P31" si="0">IF(LEN(E30)=0,"",E30)</f>
        <v>209</v>
      </c>
      <c r="Q30" s="65"/>
      <c r="R30" s="7"/>
      <c r="S30" s="7"/>
      <c r="T30" s="7"/>
      <c r="U30" s="7"/>
      <c r="V30" s="7"/>
      <c r="W30" s="7"/>
      <c r="X30" s="7"/>
      <c r="Y30" s="4"/>
      <c r="Z30" s="66"/>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c r="B31" s="282"/>
      <c r="C31" s="41" t="s">
        <v>5</v>
      </c>
      <c r="D31" s="44"/>
      <c r="E31" s="40">
        <v>40</v>
      </c>
      <c r="F31" s="56">
        <v>32.5</v>
      </c>
      <c r="G31" s="50">
        <v>45</v>
      </c>
      <c r="H31" s="51">
        <v>17.5</v>
      </c>
      <c r="I31" s="58">
        <v>5</v>
      </c>
      <c r="J31" s="19"/>
      <c r="K31" s="19"/>
      <c r="L31" s="4"/>
      <c r="M31" s="282"/>
      <c r="N31" s="41" t="s">
        <v>229</v>
      </c>
      <c r="O31" s="44"/>
      <c r="P31" s="40">
        <f t="shared" si="0"/>
        <v>40</v>
      </c>
      <c r="Q31" s="67"/>
      <c r="R31" s="68"/>
      <c r="S31" s="68"/>
      <c r="T31" s="68"/>
      <c r="U31" s="68"/>
      <c r="V31" s="68"/>
      <c r="W31" s="68"/>
      <c r="X31" s="68"/>
      <c r="Y31" s="69"/>
      <c r="Z31" s="70"/>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ht="22.5" customHeight="1"/>
    <row r="33" spans="3:8" ht="22.5" customHeight="1">
      <c r="D33" s="75" t="str">
        <f>F28</f>
        <v>感じることがあった</v>
      </c>
      <c r="E33" s="75" t="str">
        <f t="shared" ref="E33:G33" si="1">G28</f>
        <v>まあ感じることがあった</v>
      </c>
      <c r="F33" s="75" t="str">
        <f t="shared" si="1"/>
        <v>あまり感じることがなかった</v>
      </c>
      <c r="G33" s="75" t="str">
        <f t="shared" si="1"/>
        <v>感じることがなかった</v>
      </c>
      <c r="H33" s="75" t="s">
        <v>227</v>
      </c>
    </row>
    <row r="34" spans="3:8" ht="22.5" customHeight="1">
      <c r="C34" t="str">
        <f>C30 &amp; "管理職" &amp; "(n=" &amp; E30 &amp; ")"</f>
        <v>男性管理職(n=209)</v>
      </c>
      <c r="D34" s="76">
        <f>F30</f>
        <v>5.2631578947368416</v>
      </c>
      <c r="E34" s="76">
        <f t="shared" ref="E34:G35" si="2">G30</f>
        <v>21.5311004784689</v>
      </c>
      <c r="F34" s="76">
        <f t="shared" si="2"/>
        <v>50.239234449760758</v>
      </c>
      <c r="G34" s="76">
        <f t="shared" si="2"/>
        <v>22.966507177033492</v>
      </c>
      <c r="H34" s="76">
        <f>SUM(D34:G34)</f>
        <v>100</v>
      </c>
    </row>
    <row r="35" spans="3:8" ht="22.5" customHeight="1">
      <c r="C35" t="str">
        <f>C31 &amp; "管理職" &amp; "(n=" &amp; E31 &amp; ")"</f>
        <v>女性管理職(n=40)</v>
      </c>
      <c r="D35" s="76">
        <f>F31</f>
        <v>32.5</v>
      </c>
      <c r="E35" s="76">
        <f t="shared" si="2"/>
        <v>45</v>
      </c>
      <c r="F35" s="76">
        <f t="shared" si="2"/>
        <v>17.5</v>
      </c>
      <c r="G35" s="76">
        <f t="shared" si="2"/>
        <v>5</v>
      </c>
      <c r="H35" s="76">
        <f>SUM(D35:G35)</f>
        <v>100</v>
      </c>
    </row>
    <row r="36" spans="3:8" ht="22.5" customHeight="1"/>
    <row r="37" spans="3:8" ht="22.5" customHeight="1"/>
    <row r="38" spans="3:8" ht="22.5" customHeight="1"/>
    <row r="39" spans="3:8" ht="22.5" customHeight="1"/>
    <row r="40" spans="3:8" ht="22.5" customHeight="1"/>
    <row r="41" spans="3:8" ht="22.5" customHeight="1"/>
    <row r="42" spans="3:8" ht="22.5" customHeight="1"/>
    <row r="43" spans="3:8" ht="22.5" customHeight="1"/>
    <row r="44" spans="3:8" ht="22.5" customHeight="1"/>
    <row r="45" spans="3:8" ht="22.5" customHeight="1"/>
    <row r="46" spans="3:8" ht="22.5" customHeight="1"/>
    <row r="47" spans="3:8" ht="22.5" customHeight="1"/>
    <row r="48" spans="3:8" ht="22.5" customHeight="1"/>
    <row r="49" ht="22.5" customHeight="1"/>
    <row r="50" ht="22.5" customHeight="1"/>
  </sheetData>
  <mergeCells count="2">
    <mergeCell ref="B30:B31"/>
    <mergeCell ref="M30:M31"/>
  </mergeCells>
  <phoneticPr fontId="7"/>
  <conditionalFormatting sqref="Z28:AE28 C30:C31 F28:K28">
    <cfRule type="cellIs" dxfId="45" priority="2" stopIfTrue="1" operator="equal">
      <formula>"."</formula>
    </cfRule>
  </conditionalFormatting>
  <conditionalFormatting sqref="N30:N31">
    <cfRule type="cellIs" dxfId="4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D2:L21"/>
  <sheetViews>
    <sheetView zoomScale="84" zoomScaleNormal="84" workbookViewId="0">
      <selection activeCell="L4" sqref="L4"/>
    </sheetView>
  </sheetViews>
  <sheetFormatPr defaultRowHeight="13.5"/>
  <cols>
    <col min="1" max="2" width="9" style="263"/>
    <col min="3" max="3" width="2.625" style="263" customWidth="1"/>
    <col min="4" max="4" width="21.875" style="263" customWidth="1"/>
    <col min="5" max="12" width="9.625" style="263" customWidth="1"/>
    <col min="13" max="16384" width="9" style="263"/>
  </cols>
  <sheetData>
    <row r="2" spans="4:12">
      <c r="D2" s="278" t="s">
        <v>320</v>
      </c>
    </row>
    <row r="4" spans="4:12" ht="131.25" customHeight="1">
      <c r="E4" s="283" t="s">
        <v>317</v>
      </c>
      <c r="F4" s="283"/>
      <c r="G4" s="283"/>
      <c r="H4" s="283"/>
      <c r="I4" s="283"/>
      <c r="J4" s="283"/>
      <c r="K4" s="283"/>
    </row>
    <row r="8" spans="4:12" ht="16.5" customHeight="1">
      <c r="D8" s="284" t="s">
        <v>291</v>
      </c>
      <c r="E8" s="287" t="s">
        <v>292</v>
      </c>
      <c r="F8" s="287"/>
      <c r="G8" s="287" t="s">
        <v>293</v>
      </c>
      <c r="H8" s="287"/>
      <c r="I8" s="287" t="s">
        <v>294</v>
      </c>
      <c r="J8" s="287"/>
      <c r="K8" s="287" t="s">
        <v>295</v>
      </c>
      <c r="L8" s="287"/>
    </row>
    <row r="9" spans="4:12" ht="18.75" customHeight="1">
      <c r="D9" s="285"/>
      <c r="E9" s="288" t="s">
        <v>296</v>
      </c>
      <c r="F9" s="289"/>
      <c r="G9" s="288" t="s">
        <v>297</v>
      </c>
      <c r="H9" s="289"/>
      <c r="I9" s="288" t="s">
        <v>298</v>
      </c>
      <c r="J9" s="289"/>
      <c r="K9" s="288" t="s">
        <v>299</v>
      </c>
      <c r="L9" s="289"/>
    </row>
    <row r="10" spans="4:12">
      <c r="D10" s="286"/>
      <c r="E10" s="264" t="s">
        <v>300</v>
      </c>
      <c r="F10" s="264" t="s">
        <v>301</v>
      </c>
      <c r="G10" s="264" t="s">
        <v>302</v>
      </c>
      <c r="H10" s="264" t="s">
        <v>301</v>
      </c>
      <c r="I10" s="264" t="s">
        <v>302</v>
      </c>
      <c r="J10" s="264" t="s">
        <v>301</v>
      </c>
      <c r="K10" s="264" t="s">
        <v>302</v>
      </c>
      <c r="L10" s="264" t="s">
        <v>301</v>
      </c>
    </row>
    <row r="11" spans="4:12">
      <c r="D11" s="265" t="s">
        <v>303</v>
      </c>
      <c r="E11" s="266">
        <v>92</v>
      </c>
      <c r="F11" s="267">
        <f>SUM(E11/221)*100</f>
        <v>41.628959276018101</v>
      </c>
      <c r="G11" s="266">
        <v>13</v>
      </c>
      <c r="H11" s="267">
        <f>SUM(G11/205 )*100</f>
        <v>6.3414634146341466</v>
      </c>
      <c r="I11" s="266">
        <v>4</v>
      </c>
      <c r="J11" s="267">
        <f>SUM(I11/95)*100</f>
        <v>4.2105263157894735</v>
      </c>
      <c r="K11" s="266">
        <v>3</v>
      </c>
      <c r="L11" s="267">
        <f>SUM(K11/394)*100</f>
        <v>0.76142131979695438</v>
      </c>
    </row>
    <row r="12" spans="4:12">
      <c r="D12" s="265" t="s">
        <v>304</v>
      </c>
      <c r="E12" s="266">
        <v>65</v>
      </c>
      <c r="F12" s="267">
        <f t="shared" ref="F12:F14" si="0">SUM(E12/221)*100</f>
        <v>29.411764705882355</v>
      </c>
      <c r="G12" s="266">
        <v>54</v>
      </c>
      <c r="H12" s="267">
        <f>SUM(G12/205 )*100</f>
        <v>26.341463414634148</v>
      </c>
      <c r="I12" s="266">
        <v>21</v>
      </c>
      <c r="J12" s="267">
        <f>SUM(I12/95)*100</f>
        <v>22.105263157894736</v>
      </c>
      <c r="K12" s="266">
        <v>28</v>
      </c>
      <c r="L12" s="267">
        <f>SUM(K12/394)*100</f>
        <v>7.1065989847715745</v>
      </c>
    </row>
    <row r="13" spans="4:12">
      <c r="D13" s="265" t="s">
        <v>305</v>
      </c>
      <c r="E13" s="266">
        <v>47</v>
      </c>
      <c r="F13" s="267">
        <f t="shared" si="0"/>
        <v>21.266968325791854</v>
      </c>
      <c r="G13" s="266">
        <v>100</v>
      </c>
      <c r="H13" s="267">
        <f>SUM(G13/205 )*100</f>
        <v>48.780487804878049</v>
      </c>
      <c r="I13" s="266">
        <v>30</v>
      </c>
      <c r="J13" s="267">
        <f>SUM(I13/95)*100</f>
        <v>31.578947368421051</v>
      </c>
      <c r="K13" s="266">
        <v>124</v>
      </c>
      <c r="L13" s="267">
        <f>SUM(K13/394)*100</f>
        <v>31.472081218274113</v>
      </c>
    </row>
    <row r="14" spans="4:12">
      <c r="D14" s="265" t="s">
        <v>306</v>
      </c>
      <c r="E14" s="266">
        <v>17</v>
      </c>
      <c r="F14" s="267">
        <f t="shared" si="0"/>
        <v>7.6923076923076925</v>
      </c>
      <c r="G14" s="266">
        <v>38</v>
      </c>
      <c r="H14" s="267">
        <f>SUM(G14/205 )*100</f>
        <v>18.536585365853657</v>
      </c>
      <c r="I14" s="266">
        <v>40</v>
      </c>
      <c r="J14" s="267">
        <f>SUM(I14/95)*100</f>
        <v>42.105263157894733</v>
      </c>
      <c r="K14" s="266">
        <v>239</v>
      </c>
      <c r="L14" s="267">
        <f>SUM(K14/394 )*100</f>
        <v>60.659898477157356</v>
      </c>
    </row>
    <row r="15" spans="4:12">
      <c r="D15" s="266" t="s">
        <v>307</v>
      </c>
      <c r="E15" s="266">
        <v>38</v>
      </c>
      <c r="F15" s="264" t="s">
        <v>308</v>
      </c>
      <c r="G15" s="266">
        <v>31</v>
      </c>
      <c r="H15" s="264" t="s">
        <v>309</v>
      </c>
      <c r="I15" s="266">
        <v>25</v>
      </c>
      <c r="J15" s="264" t="s">
        <v>310</v>
      </c>
      <c r="K15" s="266">
        <v>34</v>
      </c>
      <c r="L15" s="264" t="s">
        <v>310</v>
      </c>
    </row>
    <row r="17" spans="5:9">
      <c r="F17" s="263" t="s">
        <v>311</v>
      </c>
      <c r="G17" s="263" t="s">
        <v>312</v>
      </c>
      <c r="H17" s="263" t="s">
        <v>313</v>
      </c>
      <c r="I17" s="263" t="s">
        <v>314</v>
      </c>
    </row>
    <row r="18" spans="5:9">
      <c r="E18" s="268" t="s">
        <v>303</v>
      </c>
      <c r="F18" s="269">
        <v>6.3414634146341466</v>
      </c>
      <c r="G18" s="269">
        <v>41.628959276018101</v>
      </c>
      <c r="H18" s="269">
        <v>0.76142131979695438</v>
      </c>
      <c r="I18" s="269">
        <v>4.2105263157894735</v>
      </c>
    </row>
    <row r="19" spans="5:9">
      <c r="E19" s="268" t="s">
        <v>304</v>
      </c>
      <c r="F19" s="269">
        <v>26.341463414634148</v>
      </c>
      <c r="G19" s="269">
        <v>29.411764705882355</v>
      </c>
      <c r="H19" s="269">
        <v>7.1065989847715745</v>
      </c>
      <c r="I19" s="269">
        <v>22.105263157894736</v>
      </c>
    </row>
    <row r="20" spans="5:9">
      <c r="E20" s="268" t="s">
        <v>305</v>
      </c>
      <c r="F20" s="269">
        <v>48.780487804878049</v>
      </c>
      <c r="G20" s="269">
        <v>21.266968325791854</v>
      </c>
      <c r="H20" s="269">
        <v>31.472081218274113</v>
      </c>
      <c r="I20" s="269">
        <v>31.578947368421051</v>
      </c>
    </row>
    <row r="21" spans="5:9">
      <c r="E21" s="268" t="s">
        <v>306</v>
      </c>
      <c r="F21" s="269">
        <v>18.536585365853657</v>
      </c>
      <c r="G21" s="269">
        <v>7.6923076923076925</v>
      </c>
      <c r="H21" s="269">
        <v>60.659898477157356</v>
      </c>
      <c r="I21" s="269">
        <v>42.105263157894733</v>
      </c>
    </row>
  </sheetData>
  <mergeCells count="10">
    <mergeCell ref="E4:K4"/>
    <mergeCell ref="D8:D10"/>
    <mergeCell ref="E8:F8"/>
    <mergeCell ref="G8:H8"/>
    <mergeCell ref="I8:J8"/>
    <mergeCell ref="K8:L8"/>
    <mergeCell ref="E9:F9"/>
    <mergeCell ref="G9:H9"/>
    <mergeCell ref="I9:J9"/>
    <mergeCell ref="K9:L9"/>
  </mergeCells>
  <phoneticPr fontId="7"/>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0"/>
  <sheetViews>
    <sheetView topLeftCell="A29" zoomScaleNormal="100" workbookViewId="0">
      <selection activeCell="M31" sqref="M31"/>
    </sheetView>
  </sheetViews>
  <sheetFormatPr defaultColWidth="5.25" defaultRowHeight="13.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c r="B27" s="20"/>
      <c r="C27" s="20"/>
      <c r="D27" s="45"/>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c r="B28" s="20"/>
      <c r="C28" s="20"/>
      <c r="D28" s="45"/>
      <c r="E28" s="21"/>
      <c r="F28" s="22" t="s">
        <v>159</v>
      </c>
      <c r="G28" s="23" t="s">
        <v>230</v>
      </c>
      <c r="H28" s="24" t="s">
        <v>160</v>
      </c>
      <c r="I28" s="17"/>
      <c r="J28" s="17"/>
      <c r="K28" s="1"/>
      <c r="L28" s="9"/>
      <c r="M28" s="9"/>
      <c r="N28" s="9"/>
      <c r="Y28" s="17"/>
      <c r="Z28" s="17"/>
      <c r="AA28" s="17"/>
      <c r="AB28" s="17"/>
      <c r="AC28" s="17"/>
      <c r="AD28" s="17"/>
    </row>
    <row r="29" spans="2:122" s="3" customFormat="1" ht="20.100000000000001" customHeight="1">
      <c r="B29" s="20"/>
      <c r="C29" s="20"/>
      <c r="D29" s="45"/>
      <c r="E29" s="11" t="s">
        <v>0</v>
      </c>
      <c r="F29" s="25"/>
      <c r="G29" s="26"/>
      <c r="H29" s="27"/>
      <c r="I29" s="18"/>
      <c r="J29" s="18"/>
      <c r="K29" s="1"/>
      <c r="O29" s="64" t="s">
        <v>0</v>
      </c>
      <c r="W29" s="12"/>
      <c r="X29" s="4"/>
      <c r="Y29" s="14" t="s">
        <v>1</v>
      </c>
      <c r="Z29" s="18"/>
      <c r="AA29" s="18"/>
      <c r="AB29" s="18"/>
      <c r="AC29" s="18"/>
      <c r="AD29" s="18"/>
    </row>
    <row r="30" spans="2:122" s="1" customFormat="1" ht="22.5" customHeight="1">
      <c r="B30" s="281" t="s">
        <v>3</v>
      </c>
      <c r="C30" s="42" t="s">
        <v>4</v>
      </c>
      <c r="D30" s="43"/>
      <c r="E30" s="39">
        <v>56</v>
      </c>
      <c r="F30" s="57">
        <v>50</v>
      </c>
      <c r="G30" s="28">
        <v>3.5714285714285712</v>
      </c>
      <c r="H30" s="63">
        <v>46.428571428571431</v>
      </c>
      <c r="I30" s="19"/>
      <c r="J30" s="19"/>
      <c r="K30" s="4"/>
      <c r="L30" s="281" t="s">
        <v>3</v>
      </c>
      <c r="M30" s="42" t="s">
        <v>228</v>
      </c>
      <c r="N30" s="43"/>
      <c r="O30" s="39">
        <f t="shared" ref="O30:O31" si="0">IF(LEN(E30)=0,"",E30)</f>
        <v>56</v>
      </c>
      <c r="P30" s="65"/>
      <c r="Q30" s="7"/>
      <c r="R30" s="7"/>
      <c r="S30" s="7"/>
      <c r="T30" s="7"/>
      <c r="U30" s="7"/>
      <c r="V30" s="7"/>
      <c r="W30" s="7"/>
      <c r="X30" s="4"/>
      <c r="Y30" s="66"/>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c r="B31" s="282"/>
      <c r="C31" s="41" t="s">
        <v>5</v>
      </c>
      <c r="D31" s="44"/>
      <c r="E31" s="40">
        <v>31</v>
      </c>
      <c r="F31" s="56">
        <v>67.741935483870961</v>
      </c>
      <c r="G31" s="30">
        <v>6.4516129032258061</v>
      </c>
      <c r="H31" s="58">
        <v>25.806451612903224</v>
      </c>
      <c r="I31" s="19"/>
      <c r="J31" s="19"/>
      <c r="K31" s="4"/>
      <c r="L31" s="282"/>
      <c r="M31" s="41" t="s">
        <v>229</v>
      </c>
      <c r="N31" s="44"/>
      <c r="O31" s="40">
        <f t="shared" si="0"/>
        <v>31</v>
      </c>
      <c r="P31" s="67"/>
      <c r="Q31" s="68"/>
      <c r="R31" s="68"/>
      <c r="S31" s="68"/>
      <c r="T31" s="68"/>
      <c r="U31" s="68"/>
      <c r="V31" s="68"/>
      <c r="W31" s="68"/>
      <c r="X31" s="69"/>
      <c r="Y31" s="70"/>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ht="22.5" customHeight="1"/>
    <row r="33" spans="3:7" ht="22.5" customHeight="1">
      <c r="D33" s="75" t="str">
        <f>F28</f>
        <v>思う存分仕事をしている</v>
      </c>
      <c r="E33" s="75" t="str">
        <f t="shared" ref="E33:F33" si="1">G28</f>
        <v>思う存分仕事をしたいが、できていない</v>
      </c>
      <c r="F33" s="75" t="str">
        <f t="shared" si="1"/>
        <v>思う存分仕事をしたいと思わない</v>
      </c>
      <c r="G33" s="75" t="s">
        <v>227</v>
      </c>
    </row>
    <row r="34" spans="3:7" ht="22.5" customHeight="1">
      <c r="C34" t="str">
        <f>C30 &amp; "管理職" &amp; "(n=" &amp; E30 &amp; ")"</f>
        <v>男性管理職(n=56)</v>
      </c>
      <c r="D34" s="76">
        <f>F30</f>
        <v>50</v>
      </c>
      <c r="E34" s="76">
        <f t="shared" ref="E34:F35" si="2">G30</f>
        <v>3.5714285714285712</v>
      </c>
      <c r="F34" s="76">
        <f t="shared" si="2"/>
        <v>46.428571428571431</v>
      </c>
      <c r="G34" s="76">
        <f>SUM(D34:F34)</f>
        <v>100</v>
      </c>
    </row>
    <row r="35" spans="3:7" ht="22.5" customHeight="1">
      <c r="C35" t="str">
        <f>C31 &amp; "管理職" &amp; "(n=" &amp; E31 &amp; ")"</f>
        <v>女性管理職(n=31)</v>
      </c>
      <c r="D35" s="76">
        <f>F31</f>
        <v>67.741935483870961</v>
      </c>
      <c r="E35" s="76">
        <f t="shared" si="2"/>
        <v>6.4516129032258061</v>
      </c>
      <c r="F35" s="76">
        <f t="shared" si="2"/>
        <v>25.806451612903224</v>
      </c>
      <c r="G35" s="76">
        <f>SUM(D35:F35)</f>
        <v>100</v>
      </c>
    </row>
    <row r="36" spans="3:7" ht="22.5" customHeight="1"/>
    <row r="37" spans="3:7" ht="22.5" customHeight="1"/>
    <row r="38" spans="3:7" ht="22.5" customHeight="1"/>
    <row r="39" spans="3:7" ht="22.5" customHeight="1"/>
    <row r="40" spans="3:7" ht="22.5" customHeight="1"/>
    <row r="41" spans="3:7" ht="22.5" customHeight="1"/>
    <row r="42" spans="3:7" ht="22.5" customHeight="1"/>
    <row r="43" spans="3:7" ht="22.5" customHeight="1"/>
    <row r="44" spans="3:7" ht="22.5" customHeight="1"/>
    <row r="45" spans="3:7" ht="22.5" customHeight="1"/>
    <row r="46" spans="3:7" ht="22.5" customHeight="1"/>
    <row r="47" spans="3:7" ht="22.5" customHeight="1"/>
    <row r="48" spans="3:7" ht="22.5" customHeight="1"/>
    <row r="49" ht="22.5" customHeight="1"/>
    <row r="50" ht="22.5" customHeight="1"/>
  </sheetData>
  <mergeCells count="2">
    <mergeCell ref="B30:B31"/>
    <mergeCell ref="L30:L31"/>
  </mergeCells>
  <phoneticPr fontId="7"/>
  <conditionalFormatting sqref="Y28:AD28 C30:C31 F28:J28">
    <cfRule type="cellIs" dxfId="43" priority="2" stopIfTrue="1" operator="equal">
      <formula>"."</formula>
    </cfRule>
  </conditionalFormatting>
  <conditionalFormatting sqref="M30:M31">
    <cfRule type="cellIs" dxfId="4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T60"/>
  <sheetViews>
    <sheetView showGridLines="0" topLeftCell="A29" zoomScale="80" workbookViewId="0">
      <selection activeCell="O32" sqref="O32"/>
    </sheetView>
  </sheetViews>
  <sheetFormatPr defaultColWidth="5.25" defaultRowHeight="13.5"/>
  <cols>
    <col min="1" max="2" width="7" customWidth="1"/>
    <col min="3" max="3" width="25.625" customWidth="1"/>
    <col min="4" max="4" width="4.625" customWidth="1"/>
    <col min="5" max="5" width="5.375" customWidth="1"/>
    <col min="6" max="12" width="6.75" customWidth="1"/>
    <col min="13" max="13" width="3.375" customWidth="1"/>
    <col min="14" max="14" width="7" customWidth="1"/>
    <col min="15" max="15" width="25.625" customWidth="1"/>
    <col min="16" max="16" width="4.625" customWidth="1"/>
    <col min="17" max="17" width="5.375" customWidth="1"/>
    <col min="18" max="26" width="5.25" customWidth="1"/>
    <col min="27" max="33" width="5.375" customWidth="1"/>
    <col min="34" max="124" width="5.25" customWidth="1"/>
  </cols>
  <sheetData>
    <row r="1" spans="2:124" s="1" customFormat="1" ht="21.75" customHeight="1">
      <c r="B1" s="15"/>
      <c r="C1" s="16"/>
      <c r="D1" s="2"/>
      <c r="E1" s="13"/>
      <c r="F1" s="4"/>
      <c r="G1" s="4"/>
      <c r="H1" s="4"/>
      <c r="I1" s="4"/>
      <c r="J1" s="4"/>
      <c r="K1" s="4"/>
      <c r="L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row>
    <row r="2" spans="2:124" s="1" customFormat="1" ht="15" customHeight="1">
      <c r="B2" s="15"/>
      <c r="C2" s="16"/>
      <c r="D2" s="2"/>
      <c r="E2" s="13"/>
      <c r="F2" s="4"/>
      <c r="G2" s="4"/>
      <c r="H2" s="4"/>
      <c r="I2" s="4"/>
      <c r="J2" s="4"/>
      <c r="K2" s="4"/>
      <c r="L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row>
    <row r="3" spans="2:124" s="1" customFormat="1" ht="15" customHeight="1">
      <c r="B3" s="15"/>
      <c r="C3" s="16"/>
      <c r="D3" s="2"/>
      <c r="E3" s="13"/>
      <c r="F3" s="4"/>
      <c r="G3" s="4"/>
      <c r="H3" s="4"/>
      <c r="I3" s="4"/>
      <c r="J3" s="4"/>
      <c r="K3" s="4"/>
      <c r="L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row>
    <row r="4" spans="2:124" s="1" customFormat="1" ht="15" customHeight="1">
      <c r="B4" s="15"/>
      <c r="C4" s="16"/>
      <c r="D4" s="2"/>
      <c r="E4" s="13"/>
      <c r="F4" s="4"/>
      <c r="G4" s="4"/>
      <c r="H4" s="4"/>
      <c r="I4" s="4"/>
      <c r="J4" s="4"/>
      <c r="K4" s="4"/>
      <c r="L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row>
    <row r="5" spans="2:124" s="1" customFormat="1" ht="15" customHeight="1">
      <c r="B5" s="15"/>
      <c r="C5" s="16"/>
      <c r="D5" s="2"/>
      <c r="E5" s="13"/>
      <c r="F5" s="4"/>
      <c r="G5" s="4"/>
      <c r="H5" s="4"/>
      <c r="I5" s="4"/>
      <c r="J5" s="4"/>
      <c r="K5" s="4"/>
      <c r="L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row>
    <row r="6" spans="2:124" s="1" customFormat="1" ht="15" customHeight="1">
      <c r="B6" s="15"/>
      <c r="C6" s="16"/>
      <c r="D6" s="2"/>
      <c r="E6" s="13"/>
      <c r="F6" s="4"/>
      <c r="G6" s="4"/>
      <c r="H6" s="4"/>
      <c r="I6" s="4"/>
      <c r="J6" s="4"/>
      <c r="K6" s="4"/>
      <c r="L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row>
    <row r="7" spans="2:124" s="1" customFormat="1" ht="15" customHeight="1">
      <c r="B7" s="15"/>
      <c r="C7" s="16"/>
      <c r="D7" s="2"/>
      <c r="E7" s="13"/>
      <c r="F7" s="4"/>
      <c r="G7" s="4"/>
      <c r="H7" s="4"/>
      <c r="I7" s="4"/>
      <c r="J7" s="4"/>
      <c r="K7" s="4"/>
      <c r="L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row>
    <row r="8" spans="2:124" s="1" customFormat="1" ht="15" hidden="1" customHeight="1">
      <c r="B8" s="15"/>
      <c r="C8" s="16"/>
      <c r="D8" s="2"/>
      <c r="E8" s="13"/>
      <c r="F8" s="4"/>
      <c r="G8" s="4"/>
      <c r="H8" s="4"/>
      <c r="I8" s="4"/>
      <c r="J8" s="4"/>
      <c r="K8" s="4"/>
      <c r="L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row>
    <row r="9" spans="2:124" s="1" customFormat="1" ht="15" hidden="1" customHeight="1">
      <c r="B9" s="15"/>
      <c r="C9" s="16"/>
      <c r="D9" s="2"/>
      <c r="E9" s="13"/>
      <c r="F9" s="4"/>
      <c r="G9" s="4"/>
      <c r="H9" s="4"/>
      <c r="I9" s="4"/>
      <c r="J9" s="4"/>
      <c r="K9" s="4"/>
      <c r="L9" s="4"/>
      <c r="M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row>
    <row r="10" spans="2:124" s="1" customFormat="1" ht="15" hidden="1" customHeight="1">
      <c r="B10" s="15"/>
      <c r="C10" s="16"/>
      <c r="D10" s="5"/>
      <c r="E10" s="12"/>
      <c r="F10" s="4"/>
      <c r="G10" s="4"/>
      <c r="H10" s="4"/>
      <c r="I10" s="4"/>
      <c r="J10" s="4"/>
      <c r="K10" s="4"/>
      <c r="L10" s="4"/>
      <c r="M10" s="3"/>
      <c r="Q10" s="4"/>
      <c r="R10" s="4"/>
      <c r="S10" s="4"/>
      <c r="T10" s="4"/>
      <c r="U10" s="4"/>
      <c r="V10" s="4"/>
      <c r="W10" s="4"/>
      <c r="X10" s="4"/>
      <c r="Y10" s="4"/>
      <c r="Z10" s="3"/>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row>
    <row r="11" spans="2:124" s="1" customFormat="1" ht="15" hidden="1" customHeight="1">
      <c r="B11" s="15"/>
      <c r="C11" s="16"/>
      <c r="D11" s="5"/>
      <c r="E11" s="12"/>
      <c r="F11" s="4"/>
      <c r="G11" s="4"/>
      <c r="H11" s="4"/>
      <c r="I11" s="4"/>
      <c r="J11" s="4"/>
      <c r="K11" s="4"/>
      <c r="L11" s="4"/>
      <c r="M11" s="6"/>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row>
    <row r="12" spans="2:124" s="1" customFormat="1" ht="15" hidden="1" customHeight="1">
      <c r="B12" s="15"/>
      <c r="C12" s="16"/>
      <c r="D12" s="5"/>
      <c r="E12" s="12"/>
      <c r="F12" s="4"/>
      <c r="G12" s="4"/>
      <c r="H12" s="4"/>
      <c r="I12" s="4"/>
      <c r="J12" s="4"/>
      <c r="K12" s="4"/>
      <c r="L12" s="4"/>
      <c r="M12" s="6"/>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row>
    <row r="13" spans="2:124" s="1" customFormat="1" ht="15" hidden="1" customHeight="1">
      <c r="B13" s="15"/>
      <c r="C13" s="16"/>
      <c r="D13" s="5"/>
      <c r="E13" s="12"/>
      <c r="F13" s="4"/>
      <c r="G13" s="4"/>
      <c r="H13" s="4"/>
      <c r="I13" s="4"/>
      <c r="J13" s="4"/>
      <c r="K13" s="4"/>
      <c r="L13" s="4"/>
      <c r="M13" s="6"/>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row>
    <row r="14" spans="2:124" s="1" customFormat="1" ht="15" customHeight="1">
      <c r="B14" s="15"/>
      <c r="C14" s="16"/>
      <c r="D14" s="5"/>
      <c r="E14" s="12"/>
      <c r="F14" s="4"/>
      <c r="G14" s="4"/>
      <c r="H14" s="4"/>
      <c r="I14" s="4"/>
      <c r="J14" s="4"/>
      <c r="K14" s="4"/>
      <c r="L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row>
    <row r="15" spans="2:124" s="1" customFormat="1" ht="15" customHeight="1">
      <c r="B15" s="15"/>
      <c r="C15" s="16"/>
      <c r="D15" s="5"/>
      <c r="E15" s="12"/>
      <c r="F15" s="4"/>
      <c r="G15" s="4"/>
      <c r="H15" s="4"/>
      <c r="I15" s="4"/>
      <c r="J15" s="4"/>
      <c r="K15" s="4"/>
      <c r="L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row>
    <row r="16" spans="2:124" s="1" customFormat="1" ht="15" customHeight="1">
      <c r="B16" s="15"/>
      <c r="C16" s="16"/>
      <c r="D16" s="5"/>
      <c r="E16" s="12"/>
      <c r="F16" s="4"/>
      <c r="G16" s="4"/>
      <c r="H16" s="4"/>
      <c r="I16" s="4"/>
      <c r="J16" s="4"/>
      <c r="K16" s="4"/>
      <c r="L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row>
    <row r="17" spans="2:124" s="1" customFormat="1" ht="15" customHeight="1">
      <c r="B17" s="15"/>
      <c r="C17" s="16"/>
      <c r="D17" s="5"/>
      <c r="E17" s="12"/>
      <c r="F17" s="4"/>
      <c r="G17" s="4"/>
      <c r="H17" s="4"/>
      <c r="I17" s="4"/>
      <c r="J17" s="4"/>
      <c r="K17" s="4"/>
      <c r="L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row>
    <row r="18" spans="2:124" s="1" customFormat="1" ht="15" customHeight="1">
      <c r="B18" s="15"/>
      <c r="C18" s="16"/>
      <c r="D18" s="5"/>
      <c r="E18" s="12"/>
      <c r="F18" s="4"/>
      <c r="G18" s="4"/>
      <c r="H18" s="4"/>
      <c r="I18" s="4"/>
      <c r="J18" s="4"/>
      <c r="K18" s="4"/>
      <c r="L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row>
    <row r="19" spans="2:124" s="1" customFormat="1" ht="15" customHeight="1">
      <c r="B19" s="15"/>
      <c r="C19" s="16"/>
      <c r="D19" s="5"/>
      <c r="E19" s="12"/>
      <c r="F19" s="4"/>
      <c r="G19" s="4"/>
      <c r="H19" s="4"/>
      <c r="I19" s="4"/>
      <c r="J19" s="4"/>
      <c r="K19" s="4"/>
      <c r="L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row>
    <row r="20" spans="2:124" s="1" customFormat="1" ht="15" customHeight="1">
      <c r="B20" s="15"/>
      <c r="C20" s="16"/>
      <c r="D20" s="5"/>
      <c r="E20" s="12"/>
      <c r="F20" s="4"/>
      <c r="G20" s="4"/>
      <c r="H20" s="4"/>
      <c r="I20" s="4"/>
      <c r="J20" s="4"/>
      <c r="K20" s="4"/>
      <c r="L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row>
    <row r="21" spans="2:124" s="1" customFormat="1" ht="15" customHeight="1">
      <c r="B21" s="15"/>
      <c r="C21" s="16"/>
      <c r="D21" s="5"/>
      <c r="E21" s="12"/>
      <c r="F21" s="4"/>
      <c r="G21" s="4"/>
      <c r="H21" s="4"/>
      <c r="I21" s="4"/>
      <c r="J21" s="4"/>
      <c r="K21" s="4"/>
      <c r="L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row>
    <row r="22" spans="2:124" s="1" customFormat="1" ht="15" customHeight="1">
      <c r="B22" s="15"/>
      <c r="C22" s="16"/>
      <c r="D22" s="5"/>
      <c r="E22" s="12"/>
      <c r="F22" s="4"/>
      <c r="G22" s="4"/>
      <c r="H22" s="4"/>
      <c r="I22" s="4"/>
      <c r="J22" s="4"/>
      <c r="K22" s="4"/>
      <c r="L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row>
    <row r="23" spans="2:124" s="1" customFormat="1" ht="15" customHeight="1">
      <c r="B23" s="15"/>
      <c r="C23" s="16"/>
      <c r="D23" s="5"/>
      <c r="E23" s="12"/>
      <c r="F23" s="4"/>
      <c r="G23" s="4"/>
      <c r="H23" s="4"/>
      <c r="I23" s="4"/>
      <c r="J23" s="4"/>
      <c r="K23" s="4"/>
      <c r="L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row>
    <row r="24" spans="2:124" s="1" customFormat="1" ht="15" customHeight="1">
      <c r="B24" s="15"/>
      <c r="C24" s="16"/>
      <c r="D24" s="5"/>
      <c r="E24" s="12"/>
      <c r="F24" s="4"/>
      <c r="G24" s="4"/>
      <c r="H24" s="4"/>
      <c r="I24" s="4"/>
      <c r="J24" s="4"/>
      <c r="K24" s="4"/>
      <c r="L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row>
    <row r="25" spans="2:124" s="1" customFormat="1" ht="15" customHeight="1">
      <c r="B25" s="15"/>
      <c r="C25" s="16"/>
      <c r="D25" s="5"/>
      <c r="E25" s="12"/>
      <c r="F25" s="4"/>
      <c r="G25" s="4"/>
      <c r="H25" s="4"/>
      <c r="I25" s="4"/>
      <c r="J25" s="4"/>
      <c r="K25" s="4"/>
      <c r="L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row>
    <row r="26" spans="2:124" s="1" customFormat="1" ht="15" customHeight="1">
      <c r="B26" s="15"/>
      <c r="C26" s="16"/>
      <c r="D26" s="5"/>
      <c r="E26" s="12"/>
      <c r="F26" s="4"/>
      <c r="G26" s="4"/>
      <c r="H26" s="4"/>
      <c r="I26" s="4"/>
      <c r="J26" s="4"/>
      <c r="K26" s="4"/>
      <c r="L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row>
    <row r="27" spans="2:124" s="1" customFormat="1" ht="15" customHeight="1">
      <c r="B27" s="20"/>
      <c r="C27" s="20"/>
      <c r="D27" s="45"/>
      <c r="E27" s="34"/>
      <c r="F27" s="10"/>
      <c r="G27" s="10"/>
      <c r="H27" s="10"/>
      <c r="I27" s="10"/>
      <c r="J27" s="10"/>
      <c r="K27" s="4"/>
      <c r="L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row>
    <row r="28" spans="2:124" s="4" customFormat="1" ht="129.94999999999999" customHeight="1">
      <c r="B28" s="20"/>
      <c r="C28" s="20"/>
      <c r="D28" s="45"/>
      <c r="E28" s="21"/>
      <c r="F28" s="22" t="s">
        <v>59</v>
      </c>
      <c r="G28" s="23" t="s">
        <v>161</v>
      </c>
      <c r="H28" s="23" t="s">
        <v>162</v>
      </c>
      <c r="I28" s="23" t="s">
        <v>62</v>
      </c>
      <c r="J28" s="24" t="s">
        <v>12</v>
      </c>
      <c r="K28" s="17"/>
      <c r="L28" s="17"/>
      <c r="M28" s="1"/>
      <c r="N28" s="9"/>
      <c r="O28" s="9"/>
      <c r="P28" s="9"/>
      <c r="AA28" s="17"/>
      <c r="AB28" s="17"/>
      <c r="AC28" s="17"/>
      <c r="AD28" s="17"/>
      <c r="AE28" s="17"/>
      <c r="AF28" s="17"/>
    </row>
    <row r="29" spans="2:124" s="3" customFormat="1" ht="20.100000000000001" customHeight="1">
      <c r="B29" s="20"/>
      <c r="C29" s="20"/>
      <c r="D29" s="45"/>
      <c r="E29" s="11" t="s">
        <v>0</v>
      </c>
      <c r="F29" s="25"/>
      <c r="G29" s="26"/>
      <c r="H29" s="26"/>
      <c r="I29" s="26"/>
      <c r="J29" s="27"/>
      <c r="K29" s="18"/>
      <c r="L29" s="18"/>
      <c r="M29" s="1"/>
      <c r="Q29" s="64" t="s">
        <v>0</v>
      </c>
      <c r="Y29" s="12"/>
      <c r="Z29" s="4"/>
      <c r="AA29" s="14" t="s">
        <v>1</v>
      </c>
      <c r="AB29" s="18"/>
      <c r="AC29" s="18"/>
      <c r="AD29" s="18"/>
      <c r="AE29" s="18"/>
      <c r="AF29" s="18"/>
    </row>
    <row r="30" spans="2:124" s="1" customFormat="1" ht="22.5" customHeight="1">
      <c r="B30" s="279" t="s">
        <v>2</v>
      </c>
      <c r="C30" s="280"/>
      <c r="D30" s="280"/>
      <c r="E30" s="38">
        <v>548</v>
      </c>
      <c r="F30" s="35">
        <v>6.3868613138686134</v>
      </c>
      <c r="G30" s="32">
        <v>24.087591240875913</v>
      </c>
      <c r="H30" s="32">
        <v>29.744525547445257</v>
      </c>
      <c r="I30" s="32">
        <v>33.941605839416056</v>
      </c>
      <c r="J30" s="33">
        <v>5.8394160583941606</v>
      </c>
      <c r="K30" s="19"/>
      <c r="L30" s="19"/>
      <c r="N30" s="279" t="s">
        <v>2</v>
      </c>
      <c r="O30" s="280"/>
      <c r="P30" s="280"/>
      <c r="Q30" s="38">
        <f t="shared" ref="Q30:Q32" si="0">IF(LEN(E30)=0,"",E30)</f>
        <v>548</v>
      </c>
      <c r="R30" s="71"/>
      <c r="S30" s="72"/>
      <c r="T30" s="72"/>
      <c r="U30" s="72"/>
      <c r="V30" s="72"/>
      <c r="W30" s="72"/>
      <c r="X30" s="72"/>
      <c r="Y30" s="72"/>
      <c r="Z30" s="73"/>
      <c r="AA30" s="74"/>
      <c r="AB30" s="8"/>
      <c r="AC30" s="8"/>
      <c r="AD30" s="8"/>
      <c r="AE30" s="8"/>
      <c r="AF30" s="8"/>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row>
    <row r="31" spans="2:124" s="1" customFormat="1" ht="22.5" customHeight="1">
      <c r="B31" s="281" t="s">
        <v>3</v>
      </c>
      <c r="C31" s="42" t="s">
        <v>4</v>
      </c>
      <c r="D31" s="43"/>
      <c r="E31" s="39">
        <v>428</v>
      </c>
      <c r="F31" s="36">
        <v>4.9065420560747661</v>
      </c>
      <c r="G31" s="28">
        <v>25.700934579439249</v>
      </c>
      <c r="H31" s="28">
        <v>28.738317757009348</v>
      </c>
      <c r="I31" s="28">
        <v>35.514018691588781</v>
      </c>
      <c r="J31" s="29">
        <v>5.1401869158878499</v>
      </c>
      <c r="K31" s="8">
        <f>SUM(F31:G31)</f>
        <v>30.607476635514015</v>
      </c>
      <c r="L31" s="19"/>
      <c r="M31" s="4"/>
      <c r="N31" s="281" t="s">
        <v>3</v>
      </c>
      <c r="O31" s="42" t="s">
        <v>283</v>
      </c>
      <c r="P31" s="43"/>
      <c r="Q31" s="39">
        <f t="shared" si="0"/>
        <v>428</v>
      </c>
      <c r="R31" s="65"/>
      <c r="S31" s="7"/>
      <c r="T31" s="7"/>
      <c r="U31" s="7"/>
      <c r="V31" s="7"/>
      <c r="W31" s="7"/>
      <c r="X31" s="7"/>
      <c r="Y31" s="7"/>
      <c r="Z31" s="4"/>
      <c r="AA31" s="66"/>
      <c r="AB31" s="8"/>
      <c r="AC31" s="8"/>
      <c r="AD31" s="8"/>
      <c r="AE31" s="8"/>
      <c r="AF31" s="8"/>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row>
    <row r="32" spans="2:124" s="1" customFormat="1" ht="22.5" customHeight="1">
      <c r="B32" s="282"/>
      <c r="C32" s="41" t="s">
        <v>5</v>
      </c>
      <c r="D32" s="44"/>
      <c r="E32" s="40">
        <v>120</v>
      </c>
      <c r="F32" s="47">
        <v>11.666666666666666</v>
      </c>
      <c r="G32" s="49">
        <v>18.333333333333332</v>
      </c>
      <c r="H32" s="30">
        <v>33.333333333333329</v>
      </c>
      <c r="I32" s="49">
        <v>28.333333333333332</v>
      </c>
      <c r="J32" s="31">
        <v>8.3333333333333321</v>
      </c>
      <c r="K32" s="8">
        <f>SUM(F32:G32)</f>
        <v>30</v>
      </c>
      <c r="L32" s="19"/>
      <c r="M32" s="4"/>
      <c r="N32" s="282"/>
      <c r="O32" s="41" t="s">
        <v>285</v>
      </c>
      <c r="P32" s="44"/>
      <c r="Q32" s="40">
        <f t="shared" si="0"/>
        <v>120</v>
      </c>
      <c r="R32" s="67"/>
      <c r="S32" s="68"/>
      <c r="T32" s="68"/>
      <c r="U32" s="68"/>
      <c r="V32" s="68"/>
      <c r="W32" s="68"/>
      <c r="X32" s="68"/>
      <c r="Y32" s="68"/>
      <c r="Z32" s="69"/>
      <c r="AA32" s="70"/>
      <c r="AB32" s="8"/>
      <c r="AC32" s="8"/>
      <c r="AD32" s="8"/>
      <c r="AE32" s="8"/>
      <c r="AF32" s="8"/>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row>
    <row r="33" spans="3:8" ht="22.5" customHeight="1"/>
    <row r="34" spans="3:8" ht="22.5" customHeight="1">
      <c r="D34" s="75" t="s">
        <v>259</v>
      </c>
      <c r="E34" s="23" t="s">
        <v>161</v>
      </c>
      <c r="F34" s="23" t="s">
        <v>162</v>
      </c>
      <c r="G34" s="23" t="s">
        <v>62</v>
      </c>
      <c r="H34" s="24" t="s">
        <v>12</v>
      </c>
    </row>
    <row r="35" spans="3:8" ht="22.5" customHeight="1">
      <c r="C35" t="str">
        <f>C31 &amp; "管理職" &amp; "(n=" &amp; E31 &amp; ")"</f>
        <v>男性管理職(n=428)</v>
      </c>
      <c r="D35" s="76">
        <f>F31</f>
        <v>4.9065420560747661</v>
      </c>
      <c r="E35" s="76">
        <f t="shared" ref="E35:F36" si="1">G31</f>
        <v>25.700934579439249</v>
      </c>
      <c r="F35" s="76">
        <f t="shared" si="1"/>
        <v>28.738317757009348</v>
      </c>
      <c r="G35" s="76">
        <f>I31</f>
        <v>35.514018691588781</v>
      </c>
      <c r="H35" s="76">
        <f t="shared" ref="H35:H36" si="2">J31</f>
        <v>5.1401869158878499</v>
      </c>
    </row>
    <row r="36" spans="3:8" ht="22.5" customHeight="1">
      <c r="C36" t="str">
        <f>C32 &amp; "管理職" &amp; "(n=" &amp; E32 &amp; ")"</f>
        <v>女性管理職(n=120)</v>
      </c>
      <c r="D36" s="76">
        <f>F32</f>
        <v>11.666666666666666</v>
      </c>
      <c r="E36" s="76">
        <f t="shared" si="1"/>
        <v>18.333333333333332</v>
      </c>
      <c r="F36" s="76">
        <f t="shared" si="1"/>
        <v>33.333333333333329</v>
      </c>
      <c r="G36" s="76">
        <f>I32</f>
        <v>28.333333333333332</v>
      </c>
      <c r="H36" s="76">
        <f t="shared" si="2"/>
        <v>8.3333333333333321</v>
      </c>
    </row>
    <row r="37" spans="3:8" ht="22.5" customHeight="1"/>
    <row r="38" spans="3:8" ht="22.5" customHeight="1"/>
    <row r="39" spans="3:8" ht="22.5" customHeight="1"/>
    <row r="40" spans="3:8" ht="22.5" customHeight="1"/>
    <row r="41" spans="3:8" ht="22.5" customHeight="1"/>
    <row r="42" spans="3:8" ht="22.5" customHeight="1"/>
    <row r="43" spans="3:8" ht="22.5" customHeight="1"/>
    <row r="44" spans="3:8" ht="22.5" customHeight="1"/>
    <row r="45" spans="3:8" ht="22.5" customHeight="1"/>
    <row r="46" spans="3:8" ht="22.5" customHeight="1"/>
    <row r="47" spans="3:8" ht="22.5" customHeight="1"/>
    <row r="48" spans="3:8" ht="22.5" customHeight="1"/>
    <row r="49" ht="22.5" customHeight="1"/>
    <row r="50" ht="22.5" customHeight="1"/>
    <row r="51" ht="22.5" customHeight="1"/>
    <row r="52" ht="22.5" customHeight="1"/>
    <row r="53" ht="22.5" customHeight="1"/>
    <row r="54" ht="22.5" customHeight="1"/>
    <row r="55" ht="22.5" customHeight="1"/>
    <row r="56" ht="22.5" customHeight="1"/>
    <row r="57" ht="22.5" customHeight="1"/>
    <row r="58" ht="22.5" customHeight="1"/>
    <row r="59" ht="22.5" customHeight="1"/>
    <row r="60" ht="22.5" customHeight="1"/>
  </sheetData>
  <mergeCells count="4">
    <mergeCell ref="B30:D30"/>
    <mergeCell ref="B31:B32"/>
    <mergeCell ref="N30:P30"/>
    <mergeCell ref="N31:N32"/>
  </mergeCells>
  <phoneticPr fontId="7"/>
  <conditionalFormatting sqref="AA28:AF28 C31:C32 F28:L28">
    <cfRule type="cellIs" dxfId="41" priority="3" stopIfTrue="1" operator="equal">
      <formula>"."</formula>
    </cfRule>
  </conditionalFormatting>
  <conditionalFormatting sqref="O31:O32">
    <cfRule type="cellIs" dxfId="40" priority="2" stopIfTrue="1" operator="equal">
      <formula>"."</formula>
    </cfRule>
  </conditionalFormatting>
  <conditionalFormatting sqref="E34:H34">
    <cfRule type="cellIs" dxfId="39"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61"/>
  <sheetViews>
    <sheetView showGridLines="0" topLeftCell="A14" zoomScale="77" zoomScaleNormal="77" workbookViewId="0">
      <selection activeCell="N32" sqref="N32"/>
    </sheetView>
  </sheetViews>
  <sheetFormatPr defaultColWidth="5.25" defaultRowHeight="13.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c r="B28" s="20"/>
      <c r="C28" s="20"/>
      <c r="D28" s="45"/>
      <c r="E28" s="21"/>
      <c r="F28" s="22" t="s">
        <v>59</v>
      </c>
      <c r="G28" s="23" t="s">
        <v>161</v>
      </c>
      <c r="H28" s="23" t="s">
        <v>162</v>
      </c>
      <c r="I28" s="24" t="s">
        <v>62</v>
      </c>
      <c r="J28" s="17"/>
      <c r="K28" s="17"/>
      <c r="L28" s="1"/>
      <c r="M28" s="9"/>
      <c r="N28" s="9"/>
      <c r="O28" s="9"/>
      <c r="Z28" s="17"/>
      <c r="AA28" s="17"/>
      <c r="AB28" s="17"/>
      <c r="AC28" s="17"/>
      <c r="AD28" s="17"/>
      <c r="AE28" s="17"/>
    </row>
    <row r="29" spans="2:123" s="3" customFormat="1" ht="20.100000000000001" customHeight="1">
      <c r="B29" s="20"/>
      <c r="C29" s="20"/>
      <c r="D29" s="45"/>
      <c r="E29" s="11" t="s">
        <v>0</v>
      </c>
      <c r="F29" s="25"/>
      <c r="G29" s="26"/>
      <c r="H29" s="26"/>
      <c r="I29" s="27"/>
      <c r="J29" s="18"/>
      <c r="K29" s="18"/>
      <c r="L29" s="1"/>
      <c r="P29" s="64" t="s">
        <v>0</v>
      </c>
      <c r="X29" s="12"/>
      <c r="Y29" s="4"/>
      <c r="Z29" s="14" t="s">
        <v>1</v>
      </c>
      <c r="AA29" s="18"/>
      <c r="AB29" s="18"/>
      <c r="AC29" s="18"/>
      <c r="AD29" s="18"/>
      <c r="AE29" s="18"/>
    </row>
    <row r="30" spans="2:123" s="1" customFormat="1" ht="22.5" customHeight="1">
      <c r="B30" s="279" t="s">
        <v>2</v>
      </c>
      <c r="C30" s="280"/>
      <c r="D30" s="280"/>
      <c r="E30" s="38">
        <v>167</v>
      </c>
      <c r="F30" s="35">
        <v>34.730538922155688</v>
      </c>
      <c r="G30" s="32">
        <v>58.083832335329348</v>
      </c>
      <c r="H30" s="32">
        <v>4.1916167664670656</v>
      </c>
      <c r="I30" s="33">
        <v>2.9940119760479043</v>
      </c>
      <c r="J30" s="19"/>
      <c r="K30" s="19"/>
      <c r="M30" s="279" t="s">
        <v>2</v>
      </c>
      <c r="N30" s="280"/>
      <c r="O30" s="280"/>
      <c r="P30" s="38">
        <f t="shared" ref="P30:P32" si="0">IF(LEN(E30)=0,"",E30)</f>
        <v>167</v>
      </c>
      <c r="Q30" s="71"/>
      <c r="R30" s="72"/>
      <c r="S30" s="72"/>
      <c r="T30" s="72"/>
      <c r="U30" s="72"/>
      <c r="V30" s="72"/>
      <c r="W30" s="72"/>
      <c r="X30" s="72"/>
      <c r="Y30" s="73"/>
      <c r="Z30" s="74"/>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c r="B31" s="281" t="s">
        <v>3</v>
      </c>
      <c r="C31" s="42" t="s">
        <v>4</v>
      </c>
      <c r="D31" s="43"/>
      <c r="E31" s="39">
        <v>131</v>
      </c>
      <c r="F31" s="36">
        <v>32.824427480916029</v>
      </c>
      <c r="G31" s="28">
        <v>61.068702290076338</v>
      </c>
      <c r="H31" s="28">
        <v>3.8167938931297711</v>
      </c>
      <c r="I31" s="29">
        <v>2.2900763358778624</v>
      </c>
      <c r="J31" s="8">
        <f>SUM(F31:G31)</f>
        <v>93.893129770992374</v>
      </c>
      <c r="K31" s="19"/>
      <c r="L31" s="4"/>
      <c r="M31" s="281" t="s">
        <v>3</v>
      </c>
      <c r="N31" s="42" t="s">
        <v>283</v>
      </c>
      <c r="O31" s="43"/>
      <c r="P31" s="39">
        <f t="shared" si="0"/>
        <v>131</v>
      </c>
      <c r="Q31" s="65"/>
      <c r="R31" s="7"/>
      <c r="S31" s="7"/>
      <c r="T31" s="7"/>
      <c r="U31" s="7"/>
      <c r="V31" s="7"/>
      <c r="W31" s="7"/>
      <c r="X31" s="7"/>
      <c r="Y31" s="4"/>
      <c r="Z31" s="66"/>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c r="B32" s="282"/>
      <c r="C32" s="41" t="s">
        <v>5</v>
      </c>
      <c r="D32" s="44"/>
      <c r="E32" s="40">
        <v>36</v>
      </c>
      <c r="F32" s="47">
        <v>41.666666666666671</v>
      </c>
      <c r="G32" s="51">
        <v>47.222222222222221</v>
      </c>
      <c r="H32" s="30">
        <v>5.5555555555555554</v>
      </c>
      <c r="I32" s="31">
        <v>5.5555555555555554</v>
      </c>
      <c r="J32" s="8">
        <f>SUM(F32:G32)</f>
        <v>88.888888888888886</v>
      </c>
      <c r="K32" s="19"/>
      <c r="L32" s="4"/>
      <c r="M32" s="282"/>
      <c r="N32" s="41" t="s">
        <v>285</v>
      </c>
      <c r="O32" s="44"/>
      <c r="P32" s="40">
        <f t="shared" si="0"/>
        <v>36</v>
      </c>
      <c r="Q32" s="67"/>
      <c r="R32" s="68"/>
      <c r="S32" s="68"/>
      <c r="T32" s="68"/>
      <c r="U32" s="68"/>
      <c r="V32" s="68"/>
      <c r="W32" s="68"/>
      <c r="X32" s="68"/>
      <c r="Y32" s="69"/>
      <c r="Z32" s="70"/>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3:10" ht="22.5" customHeight="1">
      <c r="J33" s="76">
        <f>SUM(J31-J32)</f>
        <v>5.0042408821034883</v>
      </c>
    </row>
    <row r="34" spans="3:10" ht="22.5" customHeight="1">
      <c r="D34" s="75" t="s">
        <v>259</v>
      </c>
      <c r="E34" s="23" t="s">
        <v>161</v>
      </c>
      <c r="F34" s="23" t="s">
        <v>162</v>
      </c>
      <c r="G34" s="23" t="s">
        <v>62</v>
      </c>
      <c r="H34" s="24" t="s">
        <v>12</v>
      </c>
    </row>
    <row r="35" spans="3:10" ht="22.5" customHeight="1">
      <c r="C35" t="str">
        <f>C31 &amp; "管理職" &amp; "(n=" &amp; E31 &amp; ")"</f>
        <v>男性管理職(n=131)</v>
      </c>
      <c r="D35" s="76">
        <f>F31</f>
        <v>32.824427480916029</v>
      </c>
      <c r="E35" s="76">
        <f t="shared" ref="E35:F36" si="1">G31</f>
        <v>61.068702290076338</v>
      </c>
      <c r="F35" s="76">
        <f t="shared" si="1"/>
        <v>3.8167938931297711</v>
      </c>
      <c r="G35" s="76">
        <f>I31</f>
        <v>2.2900763358778624</v>
      </c>
      <c r="H35" s="76">
        <f t="shared" ref="H35:H36" si="2">J31</f>
        <v>93.893129770992374</v>
      </c>
    </row>
    <row r="36" spans="3:10" ht="22.5" customHeight="1">
      <c r="C36" t="str">
        <f>C32 &amp; "管理職" &amp; "(n=" &amp; E32 &amp; ")"</f>
        <v>女性管理職(n=36)</v>
      </c>
      <c r="D36" s="76">
        <f>F32</f>
        <v>41.666666666666671</v>
      </c>
      <c r="E36" s="76">
        <f t="shared" si="1"/>
        <v>47.222222222222221</v>
      </c>
      <c r="F36" s="76">
        <f t="shared" si="1"/>
        <v>5.5555555555555554</v>
      </c>
      <c r="G36" s="76">
        <f>I32</f>
        <v>5.5555555555555554</v>
      </c>
      <c r="H36" s="76">
        <f t="shared" si="2"/>
        <v>88.888888888888886</v>
      </c>
    </row>
    <row r="37" spans="3:10" ht="22.5" customHeight="1"/>
    <row r="38" spans="3:10" ht="22.5" customHeight="1"/>
    <row r="39" spans="3:10" ht="22.5" customHeight="1"/>
    <row r="40" spans="3:10" ht="22.5" customHeight="1"/>
    <row r="41" spans="3:10" ht="22.5" customHeight="1"/>
    <row r="42" spans="3:10" ht="22.5" customHeight="1"/>
    <row r="43" spans="3:10" ht="22.5" customHeight="1"/>
    <row r="44" spans="3:10" ht="22.5" customHeight="1"/>
    <row r="45" spans="3:10" ht="22.5" customHeight="1"/>
    <row r="46" spans="3:10" ht="22.5" customHeight="1"/>
    <row r="47" spans="3:10" ht="22.5" customHeight="1"/>
    <row r="48" spans="3:10" ht="22.5" customHeight="1"/>
    <row r="49" ht="22.5" customHeight="1"/>
    <row r="50" ht="22.5" customHeight="1"/>
    <row r="51" ht="22.5" customHeight="1"/>
    <row r="52" ht="22.5" customHeight="1"/>
    <row r="53" ht="22.5" customHeight="1"/>
    <row r="54" ht="22.5" customHeight="1"/>
    <row r="55" ht="22.5" customHeight="1"/>
    <row r="56" ht="22.5" customHeight="1"/>
    <row r="57" ht="22.5" customHeight="1"/>
    <row r="58" ht="22.5" customHeight="1"/>
    <row r="59" ht="22.5" customHeight="1"/>
    <row r="60" ht="22.5" customHeight="1"/>
    <row r="61" ht="22.5" customHeight="1"/>
  </sheetData>
  <mergeCells count="4">
    <mergeCell ref="B30:D30"/>
    <mergeCell ref="B31:B32"/>
    <mergeCell ref="M30:O30"/>
    <mergeCell ref="M31:M32"/>
  </mergeCells>
  <phoneticPr fontId="7"/>
  <conditionalFormatting sqref="Z28:AE28 C31:C32 F28:K28">
    <cfRule type="cellIs" dxfId="38" priority="3" stopIfTrue="1" operator="equal">
      <formula>"."</formula>
    </cfRule>
  </conditionalFormatting>
  <conditionalFormatting sqref="N31:N32">
    <cfRule type="cellIs" dxfId="37" priority="2" stopIfTrue="1" operator="equal">
      <formula>"."</formula>
    </cfRule>
  </conditionalFormatting>
  <conditionalFormatting sqref="E34:H34">
    <cfRule type="cellIs" dxfId="36"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T51"/>
  <sheetViews>
    <sheetView topLeftCell="I29" zoomScale="184" zoomScaleNormal="184" workbookViewId="0">
      <selection activeCell="O32" sqref="O32"/>
    </sheetView>
  </sheetViews>
  <sheetFormatPr defaultColWidth="5.25" defaultRowHeight="13.5"/>
  <cols>
    <col min="1" max="2" width="7" customWidth="1"/>
    <col min="3" max="3" width="25.625" customWidth="1"/>
    <col min="4" max="4" width="4.625" customWidth="1"/>
    <col min="5" max="5" width="5.375" customWidth="1"/>
    <col min="6" max="12" width="6.75" customWidth="1"/>
    <col min="13" max="13" width="3.375" customWidth="1"/>
    <col min="14" max="14" width="7" customWidth="1"/>
    <col min="15" max="15" width="25.625" customWidth="1"/>
    <col min="16" max="16" width="4.625" customWidth="1"/>
    <col min="17" max="17" width="5.375" customWidth="1"/>
    <col min="18" max="26" width="5.25" customWidth="1"/>
    <col min="27" max="33" width="5.375" customWidth="1"/>
    <col min="34" max="124" width="5.25" customWidth="1"/>
  </cols>
  <sheetData>
    <row r="1" spans="2:124" s="1" customFormat="1" ht="21.75" customHeight="1">
      <c r="B1" s="15"/>
      <c r="C1" s="16"/>
      <c r="D1" s="2"/>
      <c r="E1" s="13"/>
      <c r="F1" s="4"/>
      <c r="G1" s="4"/>
      <c r="H1" s="4"/>
      <c r="I1" s="4"/>
      <c r="J1" s="4"/>
      <c r="K1" s="4"/>
      <c r="L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row>
    <row r="2" spans="2:124" s="1" customFormat="1" ht="15" customHeight="1">
      <c r="B2" s="15"/>
      <c r="C2" s="16"/>
      <c r="D2" s="2"/>
      <c r="E2" s="13"/>
      <c r="F2" s="4"/>
      <c r="G2" s="4"/>
      <c r="H2" s="4"/>
      <c r="I2" s="4"/>
      <c r="J2" s="4"/>
      <c r="K2" s="4"/>
      <c r="L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row>
    <row r="3" spans="2:124" s="1" customFormat="1" ht="15" customHeight="1">
      <c r="B3" s="15"/>
      <c r="C3" s="16"/>
      <c r="D3" s="2"/>
      <c r="E3" s="13"/>
      <c r="F3" s="4"/>
      <c r="G3" s="4"/>
      <c r="H3" s="4"/>
      <c r="I3" s="4"/>
      <c r="J3" s="4"/>
      <c r="K3" s="4"/>
      <c r="L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row>
    <row r="4" spans="2:124" s="1" customFormat="1" ht="15" customHeight="1">
      <c r="B4" s="15"/>
      <c r="C4" s="16"/>
      <c r="D4" s="2"/>
      <c r="E4" s="13"/>
      <c r="F4" s="4"/>
      <c r="G4" s="4"/>
      <c r="H4" s="4"/>
      <c r="I4" s="4"/>
      <c r="J4" s="4"/>
      <c r="K4" s="4"/>
      <c r="L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row>
    <row r="5" spans="2:124" s="1" customFormat="1" ht="15" customHeight="1">
      <c r="B5" s="15"/>
      <c r="C5" s="16"/>
      <c r="D5" s="2"/>
      <c r="E5" s="13"/>
      <c r="F5" s="4"/>
      <c r="G5" s="4"/>
      <c r="H5" s="4"/>
      <c r="I5" s="4"/>
      <c r="J5" s="4"/>
      <c r="K5" s="4"/>
      <c r="L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row>
    <row r="6" spans="2:124" s="1" customFormat="1" ht="15" customHeight="1">
      <c r="B6" s="15"/>
      <c r="C6" s="16"/>
      <c r="D6" s="2"/>
      <c r="E6" s="13"/>
      <c r="F6" s="4"/>
      <c r="G6" s="4"/>
      <c r="H6" s="4"/>
      <c r="I6" s="4"/>
      <c r="J6" s="4"/>
      <c r="K6" s="4"/>
      <c r="L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row>
    <row r="7" spans="2:124" s="1" customFormat="1" ht="15" customHeight="1">
      <c r="B7" s="15"/>
      <c r="C7" s="16"/>
      <c r="D7" s="2"/>
      <c r="E7" s="13"/>
      <c r="F7" s="4"/>
      <c r="G7" s="4"/>
      <c r="H7" s="4"/>
      <c r="I7" s="4"/>
      <c r="J7" s="4"/>
      <c r="K7" s="4"/>
      <c r="L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row>
    <row r="8" spans="2:124" s="1" customFormat="1" ht="15" hidden="1" customHeight="1">
      <c r="B8" s="15"/>
      <c r="C8" s="16"/>
      <c r="D8" s="2"/>
      <c r="E8" s="13"/>
      <c r="F8" s="4"/>
      <c r="G8" s="4"/>
      <c r="H8" s="4"/>
      <c r="I8" s="4"/>
      <c r="J8" s="4"/>
      <c r="K8" s="4"/>
      <c r="L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row>
    <row r="9" spans="2:124" s="1" customFormat="1" ht="15" hidden="1" customHeight="1">
      <c r="B9" s="15"/>
      <c r="C9" s="16"/>
      <c r="D9" s="2"/>
      <c r="E9" s="13"/>
      <c r="F9" s="4"/>
      <c r="G9" s="4"/>
      <c r="H9" s="4"/>
      <c r="I9" s="4"/>
      <c r="J9" s="4"/>
      <c r="K9" s="4"/>
      <c r="L9" s="4"/>
      <c r="M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row>
    <row r="10" spans="2:124" s="1" customFormat="1" ht="15" hidden="1" customHeight="1">
      <c r="B10" s="15"/>
      <c r="C10" s="16"/>
      <c r="D10" s="5"/>
      <c r="E10" s="12"/>
      <c r="F10" s="4"/>
      <c r="G10" s="4"/>
      <c r="H10" s="4"/>
      <c r="I10" s="4"/>
      <c r="J10" s="4"/>
      <c r="K10" s="4"/>
      <c r="L10" s="4"/>
      <c r="M10" s="3"/>
      <c r="Q10" s="4"/>
      <c r="R10" s="4"/>
      <c r="S10" s="4"/>
      <c r="T10" s="4"/>
      <c r="U10" s="4"/>
      <c r="V10" s="4"/>
      <c r="W10" s="4"/>
      <c r="X10" s="4"/>
      <c r="Y10" s="4"/>
      <c r="Z10" s="3"/>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row>
    <row r="11" spans="2:124" s="1" customFormat="1" ht="15" hidden="1" customHeight="1">
      <c r="B11" s="15"/>
      <c r="C11" s="16"/>
      <c r="D11" s="5"/>
      <c r="E11" s="12"/>
      <c r="F11" s="4"/>
      <c r="G11" s="4"/>
      <c r="H11" s="4"/>
      <c r="I11" s="4"/>
      <c r="J11" s="4"/>
      <c r="K11" s="4"/>
      <c r="L11" s="4"/>
      <c r="M11" s="6"/>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row>
    <row r="12" spans="2:124" s="1" customFormat="1" ht="15" hidden="1" customHeight="1">
      <c r="B12" s="15"/>
      <c r="C12" s="16"/>
      <c r="D12" s="5"/>
      <c r="E12" s="12"/>
      <c r="F12" s="4"/>
      <c r="G12" s="4"/>
      <c r="H12" s="4"/>
      <c r="I12" s="4"/>
      <c r="J12" s="4"/>
      <c r="K12" s="4"/>
      <c r="L12" s="4"/>
      <c r="M12" s="6"/>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row>
    <row r="13" spans="2:124" s="1" customFormat="1" ht="15" hidden="1" customHeight="1">
      <c r="B13" s="15"/>
      <c r="C13" s="16"/>
      <c r="D13" s="5"/>
      <c r="E13" s="12"/>
      <c r="F13" s="4"/>
      <c r="G13" s="4"/>
      <c r="H13" s="4"/>
      <c r="I13" s="4"/>
      <c r="J13" s="4"/>
      <c r="K13" s="4"/>
      <c r="L13" s="4"/>
      <c r="M13" s="6"/>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row>
    <row r="14" spans="2:124" s="1" customFormat="1" ht="15" customHeight="1">
      <c r="B14" s="15"/>
      <c r="C14" s="16"/>
      <c r="D14" s="5"/>
      <c r="E14" s="12"/>
      <c r="F14" s="4"/>
      <c r="G14" s="4"/>
      <c r="H14" s="4"/>
      <c r="I14" s="4"/>
      <c r="J14" s="4"/>
      <c r="K14" s="4"/>
      <c r="L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row>
    <row r="15" spans="2:124" s="1" customFormat="1" ht="15" customHeight="1">
      <c r="B15" s="15"/>
      <c r="C15" s="16"/>
      <c r="D15" s="5"/>
      <c r="E15" s="12"/>
      <c r="F15" s="4"/>
      <c r="G15" s="4"/>
      <c r="H15" s="4"/>
      <c r="I15" s="4"/>
      <c r="J15" s="4"/>
      <c r="K15" s="4"/>
      <c r="L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row>
    <row r="16" spans="2:124" s="1" customFormat="1" ht="15" customHeight="1">
      <c r="B16" s="15"/>
      <c r="C16" s="16"/>
      <c r="D16" s="5"/>
      <c r="E16" s="12"/>
      <c r="F16" s="4"/>
      <c r="G16" s="4"/>
      <c r="H16" s="4"/>
      <c r="I16" s="4"/>
      <c r="J16" s="4"/>
      <c r="K16" s="4"/>
      <c r="L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row>
    <row r="17" spans="2:124" s="1" customFormat="1" ht="15" customHeight="1">
      <c r="B17" s="15"/>
      <c r="C17" s="16"/>
      <c r="D17" s="5"/>
      <c r="E17" s="12"/>
      <c r="F17" s="4"/>
      <c r="G17" s="4"/>
      <c r="H17" s="4"/>
      <c r="I17" s="4"/>
      <c r="J17" s="4"/>
      <c r="K17" s="4"/>
      <c r="L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row>
    <row r="18" spans="2:124" s="1" customFormat="1" ht="15" customHeight="1">
      <c r="B18" s="15"/>
      <c r="C18" s="16"/>
      <c r="D18" s="5"/>
      <c r="E18" s="12"/>
      <c r="F18" s="4"/>
      <c r="G18" s="4"/>
      <c r="H18" s="4"/>
      <c r="I18" s="4"/>
      <c r="J18" s="4"/>
      <c r="K18" s="4"/>
      <c r="L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row>
    <row r="19" spans="2:124" s="1" customFormat="1" ht="15" customHeight="1">
      <c r="B19" s="15"/>
      <c r="C19" s="16"/>
      <c r="D19" s="5"/>
      <c r="E19" s="12"/>
      <c r="F19" s="4"/>
      <c r="G19" s="4"/>
      <c r="H19" s="4"/>
      <c r="I19" s="4"/>
      <c r="J19" s="4"/>
      <c r="K19" s="4"/>
      <c r="L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row>
    <row r="20" spans="2:124" s="1" customFormat="1" ht="15" customHeight="1">
      <c r="B20" s="15"/>
      <c r="C20" s="16"/>
      <c r="D20" s="5"/>
      <c r="E20" s="12"/>
      <c r="F20" s="4"/>
      <c r="G20" s="4"/>
      <c r="H20" s="4"/>
      <c r="I20" s="4"/>
      <c r="J20" s="4"/>
      <c r="K20" s="4"/>
      <c r="L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row>
    <row r="21" spans="2:124" s="1" customFormat="1" ht="15" customHeight="1">
      <c r="B21" s="15"/>
      <c r="C21" s="16"/>
      <c r="D21" s="5"/>
      <c r="E21" s="12"/>
      <c r="F21" s="4"/>
      <c r="G21" s="4"/>
      <c r="H21" s="4"/>
      <c r="I21" s="4"/>
      <c r="J21" s="4"/>
      <c r="K21" s="4"/>
      <c r="L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row>
    <row r="22" spans="2:124" s="1" customFormat="1" ht="15" customHeight="1">
      <c r="B22" s="15"/>
      <c r="C22" s="16"/>
      <c r="D22" s="5"/>
      <c r="E22" s="12"/>
      <c r="F22" s="4"/>
      <c r="G22" s="4"/>
      <c r="H22" s="4"/>
      <c r="I22" s="4"/>
      <c r="J22" s="4"/>
      <c r="K22" s="4"/>
      <c r="L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row>
    <row r="23" spans="2:124" s="1" customFormat="1" ht="15" customHeight="1">
      <c r="B23" s="15"/>
      <c r="C23" s="16"/>
      <c r="D23" s="5"/>
      <c r="E23" s="12"/>
      <c r="F23" s="4"/>
      <c r="G23" s="4"/>
      <c r="H23" s="4"/>
      <c r="I23" s="4"/>
      <c r="J23" s="4"/>
      <c r="K23" s="4"/>
      <c r="L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row>
    <row r="24" spans="2:124" s="1" customFormat="1" ht="15" customHeight="1">
      <c r="B24" s="15"/>
      <c r="C24" s="16"/>
      <c r="D24" s="5"/>
      <c r="E24" s="12"/>
      <c r="F24" s="4"/>
      <c r="G24" s="4"/>
      <c r="H24" s="4"/>
      <c r="I24" s="4"/>
      <c r="J24" s="4"/>
      <c r="K24" s="4"/>
      <c r="L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row>
    <row r="25" spans="2:124" s="1" customFormat="1" ht="15" customHeight="1">
      <c r="B25" s="15"/>
      <c r="C25" s="16"/>
      <c r="D25" s="5"/>
      <c r="E25" s="12"/>
      <c r="F25" s="4"/>
      <c r="G25" s="4"/>
      <c r="H25" s="4"/>
      <c r="I25" s="4"/>
      <c r="J25" s="4"/>
      <c r="K25" s="4"/>
      <c r="L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row>
    <row r="26" spans="2:124" s="1" customFormat="1" ht="15" customHeight="1">
      <c r="B26" s="15"/>
      <c r="C26" s="16"/>
      <c r="D26" s="5"/>
      <c r="E26" s="12"/>
      <c r="F26" s="4"/>
      <c r="G26" s="4"/>
      <c r="H26" s="4"/>
      <c r="I26" s="4"/>
      <c r="J26" s="4"/>
      <c r="K26" s="4"/>
      <c r="L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row>
    <row r="27" spans="2:124" s="1" customFormat="1" ht="15" customHeight="1">
      <c r="B27" s="20"/>
      <c r="C27" s="20"/>
      <c r="D27" s="45"/>
      <c r="E27" s="34"/>
      <c r="F27" s="10"/>
      <c r="G27" s="10"/>
      <c r="H27" s="10"/>
      <c r="I27" s="10"/>
      <c r="J27" s="10"/>
      <c r="K27" s="4"/>
      <c r="L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row>
    <row r="28" spans="2:124" s="4" customFormat="1" ht="129.94999999999999" customHeight="1">
      <c r="B28" s="20"/>
      <c r="C28" s="20"/>
      <c r="D28" s="45"/>
      <c r="E28" s="21"/>
      <c r="F28" s="22" t="s">
        <v>163</v>
      </c>
      <c r="G28" s="23" t="s">
        <v>164</v>
      </c>
      <c r="H28" s="23" t="s">
        <v>165</v>
      </c>
      <c r="I28" s="23" t="s">
        <v>166</v>
      </c>
      <c r="J28" s="24" t="s">
        <v>167</v>
      </c>
      <c r="K28" s="17"/>
      <c r="L28" s="17"/>
      <c r="M28" s="1"/>
      <c r="N28" s="9"/>
      <c r="O28" s="9"/>
      <c r="P28" s="9"/>
      <c r="AA28" s="17"/>
      <c r="AB28" s="17"/>
      <c r="AC28" s="17"/>
      <c r="AD28" s="17"/>
      <c r="AE28" s="17"/>
      <c r="AF28" s="17"/>
    </row>
    <row r="29" spans="2:124" s="3" customFormat="1" ht="20.100000000000001" customHeight="1">
      <c r="B29" s="20"/>
      <c r="C29" s="20"/>
      <c r="D29" s="45"/>
      <c r="E29" s="11" t="s">
        <v>0</v>
      </c>
      <c r="F29" s="25"/>
      <c r="G29" s="26"/>
      <c r="H29" s="26"/>
      <c r="I29" s="26"/>
      <c r="J29" s="27"/>
      <c r="K29" s="18"/>
      <c r="L29" s="18"/>
      <c r="M29" s="1"/>
      <c r="Q29" s="64" t="s">
        <v>0</v>
      </c>
      <c r="Y29" s="12"/>
      <c r="Z29" s="4"/>
      <c r="AA29" s="14" t="s">
        <v>1</v>
      </c>
      <c r="AB29" s="18"/>
      <c r="AC29" s="18"/>
      <c r="AD29" s="18"/>
      <c r="AE29" s="18"/>
      <c r="AF29" s="18"/>
    </row>
    <row r="30" spans="2:124" s="1" customFormat="1" ht="22.5" customHeight="1">
      <c r="B30" s="279" t="s">
        <v>2</v>
      </c>
      <c r="C30" s="280"/>
      <c r="D30" s="280"/>
      <c r="E30" s="38">
        <v>548</v>
      </c>
      <c r="F30" s="35">
        <v>29.014598540145986</v>
      </c>
      <c r="G30" s="32">
        <v>5.6569343065693429</v>
      </c>
      <c r="H30" s="32">
        <v>14.051094890510948</v>
      </c>
      <c r="I30" s="32">
        <v>45.43795620437956</v>
      </c>
      <c r="J30" s="33">
        <v>5.8394160583941606</v>
      </c>
      <c r="K30" s="19"/>
      <c r="L30" s="19"/>
      <c r="N30" s="279" t="s">
        <v>2</v>
      </c>
      <c r="O30" s="280"/>
      <c r="P30" s="280"/>
      <c r="Q30" s="38">
        <f t="shared" ref="Q30:Q32" si="0">IF(LEN(E30)=0,"",E30)</f>
        <v>548</v>
      </c>
      <c r="R30" s="71"/>
      <c r="S30" s="72"/>
      <c r="T30" s="72"/>
      <c r="U30" s="72"/>
      <c r="V30" s="72"/>
      <c r="W30" s="72"/>
      <c r="X30" s="72"/>
      <c r="Y30" s="72"/>
      <c r="Z30" s="73"/>
      <c r="AA30" s="74"/>
      <c r="AB30" s="8"/>
      <c r="AC30" s="8"/>
      <c r="AD30" s="8"/>
      <c r="AE30" s="8"/>
      <c r="AF30" s="8"/>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row>
    <row r="31" spans="2:124" s="1" customFormat="1" ht="22.5" customHeight="1">
      <c r="B31" s="281" t="s">
        <v>3</v>
      </c>
      <c r="C31" s="42" t="s">
        <v>4</v>
      </c>
      <c r="D31" s="43"/>
      <c r="E31" s="39">
        <v>428</v>
      </c>
      <c r="F31" s="36">
        <v>28.738317757009348</v>
      </c>
      <c r="G31" s="28">
        <v>5.6074766355140184</v>
      </c>
      <c r="H31" s="28">
        <v>16.121495327102803</v>
      </c>
      <c r="I31" s="28">
        <v>44.158878504672899</v>
      </c>
      <c r="J31" s="29">
        <v>5.3738317757009346</v>
      </c>
      <c r="K31" s="19"/>
      <c r="L31" s="19"/>
      <c r="M31" s="4"/>
      <c r="N31" s="281" t="s">
        <v>3</v>
      </c>
      <c r="O31" s="42" t="s">
        <v>283</v>
      </c>
      <c r="P31" s="43"/>
      <c r="Q31" s="39">
        <f t="shared" si="0"/>
        <v>428</v>
      </c>
      <c r="R31" s="65"/>
      <c r="S31" s="7"/>
      <c r="T31" s="7"/>
      <c r="U31" s="7"/>
      <c r="V31" s="7"/>
      <c r="W31" s="7"/>
      <c r="X31" s="7"/>
      <c r="Y31" s="7"/>
      <c r="Z31" s="4"/>
      <c r="AA31" s="66"/>
      <c r="AB31" s="8"/>
      <c r="AC31" s="8"/>
      <c r="AD31" s="8"/>
      <c r="AE31" s="8"/>
      <c r="AF31" s="8"/>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row>
    <row r="32" spans="2:124" s="1" customFormat="1" ht="22.5" customHeight="1">
      <c r="B32" s="282"/>
      <c r="C32" s="41" t="s">
        <v>5</v>
      </c>
      <c r="D32" s="44"/>
      <c r="E32" s="40">
        <v>120</v>
      </c>
      <c r="F32" s="37">
        <v>30</v>
      </c>
      <c r="G32" s="30">
        <v>5.833333333333333</v>
      </c>
      <c r="H32" s="49">
        <v>6.666666666666667</v>
      </c>
      <c r="I32" s="30">
        <v>50</v>
      </c>
      <c r="J32" s="31">
        <v>7.5</v>
      </c>
      <c r="K32" s="19"/>
      <c r="L32" s="19"/>
      <c r="M32" s="4"/>
      <c r="N32" s="282"/>
      <c r="O32" s="41" t="s">
        <v>285</v>
      </c>
      <c r="P32" s="44"/>
      <c r="Q32" s="40">
        <f t="shared" si="0"/>
        <v>120</v>
      </c>
      <c r="R32" s="67"/>
      <c r="S32" s="68"/>
      <c r="T32" s="68"/>
      <c r="U32" s="68"/>
      <c r="V32" s="68"/>
      <c r="W32" s="68"/>
      <c r="X32" s="68"/>
      <c r="Y32" s="68"/>
      <c r="Z32" s="69"/>
      <c r="AA32" s="70"/>
      <c r="AB32" s="8"/>
      <c r="AC32" s="8"/>
      <c r="AD32" s="8"/>
      <c r="AE32" s="8"/>
      <c r="AF32" s="8"/>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row>
    <row r="33" spans="3:9" ht="22.5" customHeight="1"/>
    <row r="34" spans="3:9" ht="22.5" customHeight="1">
      <c r="D34" s="75" t="str">
        <f>F28</f>
        <v>受けたことがある</v>
      </c>
      <c r="E34" s="75" t="str">
        <f t="shared" ref="E34:H34" si="1">G28</f>
        <v>研修はあったが、受けなかった</v>
      </c>
      <c r="F34" s="75" t="str">
        <f t="shared" si="1"/>
        <v>今後受ける予定である</v>
      </c>
      <c r="G34" s="75" t="str">
        <f t="shared" si="1"/>
        <v>そういった研修はない</v>
      </c>
      <c r="H34" s="75" t="str">
        <f t="shared" si="1"/>
        <v>わからない／覚えていない</v>
      </c>
      <c r="I34" s="75" t="s">
        <v>227</v>
      </c>
    </row>
    <row r="35" spans="3:9" ht="22.5" customHeight="1">
      <c r="C35" t="str">
        <f>C31 &amp; "管理職(n=" &amp; E31 &amp; ")"</f>
        <v>男性管理職(n=428)</v>
      </c>
      <c r="D35" s="76">
        <f>F31</f>
        <v>28.738317757009348</v>
      </c>
      <c r="E35" s="76">
        <f t="shared" ref="E35:H35" si="2">G31</f>
        <v>5.6074766355140184</v>
      </c>
      <c r="F35" s="76">
        <f t="shared" si="2"/>
        <v>16.121495327102803</v>
      </c>
      <c r="G35" s="76">
        <f t="shared" si="2"/>
        <v>44.158878504672899</v>
      </c>
      <c r="H35" s="76">
        <f t="shared" si="2"/>
        <v>5.3738317757009346</v>
      </c>
      <c r="I35" s="76">
        <f>SUM(D35:H35)</f>
        <v>100</v>
      </c>
    </row>
    <row r="36" spans="3:9" ht="22.5" customHeight="1">
      <c r="C36" t="str">
        <f>C32 &amp; "管理職(n=" &amp; E32 &amp; ")"</f>
        <v>女性管理職(n=120)</v>
      </c>
      <c r="D36" s="76">
        <f>F32</f>
        <v>30</v>
      </c>
      <c r="E36" s="76">
        <f t="shared" ref="E36:H36" si="3">G32</f>
        <v>5.833333333333333</v>
      </c>
      <c r="F36" s="76">
        <f t="shared" si="3"/>
        <v>6.666666666666667</v>
      </c>
      <c r="G36" s="76">
        <f t="shared" si="3"/>
        <v>50</v>
      </c>
      <c r="H36" s="76">
        <f t="shared" si="3"/>
        <v>7.5</v>
      </c>
      <c r="I36" s="76">
        <f>SUM(D36:H36)</f>
        <v>100</v>
      </c>
    </row>
    <row r="37" spans="3:9" ht="22.5" customHeight="1"/>
    <row r="38" spans="3:9" ht="22.5" customHeight="1"/>
    <row r="39" spans="3:9" ht="22.5" customHeight="1"/>
    <row r="40" spans="3:9" ht="22.5" customHeight="1"/>
    <row r="41" spans="3:9" ht="22.5" customHeight="1"/>
    <row r="42" spans="3:9" ht="22.5" customHeight="1"/>
    <row r="43" spans="3:9" ht="22.5" customHeight="1"/>
    <row r="44" spans="3:9" ht="22.5" customHeight="1"/>
    <row r="45" spans="3:9" ht="22.5" customHeight="1"/>
    <row r="46" spans="3:9" ht="22.5" customHeight="1"/>
    <row r="47" spans="3:9" ht="22.5" customHeight="1"/>
    <row r="48" spans="3:9" ht="22.5" customHeight="1"/>
    <row r="49" ht="22.5" customHeight="1"/>
    <row r="50" ht="22.5" customHeight="1"/>
    <row r="51" ht="22.5" customHeight="1"/>
  </sheetData>
  <mergeCells count="4">
    <mergeCell ref="B30:D30"/>
    <mergeCell ref="B31:B32"/>
    <mergeCell ref="N30:P30"/>
    <mergeCell ref="N31:N32"/>
  </mergeCells>
  <phoneticPr fontId="7"/>
  <conditionalFormatting sqref="AA28:AF28 C31:C32 F28:L28">
    <cfRule type="cellIs" dxfId="35" priority="2" stopIfTrue="1" operator="equal">
      <formula>"."</formula>
    </cfRule>
  </conditionalFormatting>
  <conditionalFormatting sqref="O31:O32">
    <cfRule type="cellIs" dxfId="3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B1:DS51"/>
  <sheetViews>
    <sheetView showGridLines="0" topLeftCell="A29" zoomScale="80" workbookViewId="0">
      <selection activeCell="N32" sqref="N32"/>
    </sheetView>
  </sheetViews>
  <sheetFormatPr defaultColWidth="5.25" defaultRowHeight="13.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c r="B28" s="20"/>
      <c r="C28" s="20"/>
      <c r="D28" s="45"/>
      <c r="E28" s="21"/>
      <c r="F28" s="22" t="s">
        <v>168</v>
      </c>
      <c r="G28" s="23" t="s">
        <v>169</v>
      </c>
      <c r="H28" s="23" t="s">
        <v>170</v>
      </c>
      <c r="I28" s="24" t="s">
        <v>171</v>
      </c>
      <c r="J28" s="17"/>
      <c r="K28" s="17"/>
      <c r="L28" s="1"/>
      <c r="M28" s="9"/>
      <c r="N28" s="9"/>
      <c r="O28" s="9"/>
      <c r="Z28" s="17"/>
      <c r="AA28" s="17"/>
      <c r="AB28" s="17"/>
      <c r="AC28" s="17"/>
      <c r="AD28" s="17"/>
      <c r="AE28" s="17"/>
    </row>
    <row r="29" spans="2:123" s="3" customFormat="1" ht="20.100000000000001" customHeight="1">
      <c r="B29" s="20"/>
      <c r="C29" s="20"/>
      <c r="D29" s="45"/>
      <c r="E29" s="11" t="s">
        <v>0</v>
      </c>
      <c r="F29" s="25"/>
      <c r="G29" s="26"/>
      <c r="H29" s="26"/>
      <c r="I29" s="27"/>
      <c r="J29" s="18"/>
      <c r="K29" s="18"/>
      <c r="L29" s="1"/>
      <c r="P29" s="64" t="s">
        <v>0</v>
      </c>
      <c r="X29" s="12"/>
      <c r="Y29" s="4"/>
      <c r="Z29" s="14" t="s">
        <v>1</v>
      </c>
      <c r="AA29" s="18"/>
      <c r="AB29" s="18"/>
      <c r="AC29" s="18"/>
      <c r="AD29" s="18"/>
      <c r="AE29" s="18"/>
    </row>
    <row r="30" spans="2:123" s="1" customFormat="1" ht="22.5" customHeight="1">
      <c r="B30" s="279" t="s">
        <v>2</v>
      </c>
      <c r="C30" s="280"/>
      <c r="D30" s="280"/>
      <c r="E30" s="38">
        <v>159</v>
      </c>
      <c r="F30" s="35">
        <v>11.320754716981133</v>
      </c>
      <c r="G30" s="32">
        <v>50.314465408805034</v>
      </c>
      <c r="H30" s="32">
        <v>29.559748427672954</v>
      </c>
      <c r="I30" s="33">
        <v>8.8050314465408803</v>
      </c>
      <c r="J30" s="19"/>
      <c r="K30" s="19"/>
      <c r="M30" s="279" t="s">
        <v>2</v>
      </c>
      <c r="N30" s="280"/>
      <c r="O30" s="280"/>
      <c r="P30" s="38">
        <f t="shared" ref="P30:P32" si="0">IF(LEN(E30)=0,"",E30)</f>
        <v>159</v>
      </c>
      <c r="Q30" s="71"/>
      <c r="R30" s="72"/>
      <c r="S30" s="72"/>
      <c r="T30" s="72"/>
      <c r="U30" s="72"/>
      <c r="V30" s="72"/>
      <c r="W30" s="72"/>
      <c r="X30" s="72"/>
      <c r="Y30" s="73"/>
      <c r="Z30" s="74"/>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c r="B31" s="281" t="s">
        <v>3</v>
      </c>
      <c r="C31" s="42" t="s">
        <v>4</v>
      </c>
      <c r="D31" s="43"/>
      <c r="E31" s="39">
        <v>123</v>
      </c>
      <c r="F31" s="36">
        <v>11.38211382113821</v>
      </c>
      <c r="G31" s="28">
        <v>52.032520325203258</v>
      </c>
      <c r="H31" s="28">
        <v>26.829268292682929</v>
      </c>
      <c r="I31" s="29">
        <v>9.7560975609756095</v>
      </c>
      <c r="J31" s="8">
        <f>SUM(F31:G31)</f>
        <v>63.41463414634147</v>
      </c>
      <c r="K31" s="19"/>
      <c r="L31" s="4"/>
      <c r="M31" s="281" t="s">
        <v>3</v>
      </c>
      <c r="N31" s="42" t="s">
        <v>283</v>
      </c>
      <c r="O31" s="43"/>
      <c r="P31" s="39">
        <f t="shared" si="0"/>
        <v>123</v>
      </c>
      <c r="Q31" s="65"/>
      <c r="R31" s="7"/>
      <c r="S31" s="7"/>
      <c r="T31" s="7"/>
      <c r="U31" s="7"/>
      <c r="V31" s="7"/>
      <c r="W31" s="7"/>
      <c r="X31" s="7"/>
      <c r="Y31" s="4"/>
      <c r="Z31" s="66"/>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c r="B32" s="282"/>
      <c r="C32" s="41" t="s">
        <v>5</v>
      </c>
      <c r="D32" s="44"/>
      <c r="E32" s="40">
        <v>36</v>
      </c>
      <c r="F32" s="37">
        <v>11.111111111111111</v>
      </c>
      <c r="G32" s="49">
        <v>44.444444444444443</v>
      </c>
      <c r="H32" s="46">
        <v>38.888888888888893</v>
      </c>
      <c r="I32" s="31">
        <v>5.5555555555555554</v>
      </c>
      <c r="J32" s="8">
        <f>SUM(F32:G32)</f>
        <v>55.555555555555557</v>
      </c>
      <c r="K32" s="19"/>
      <c r="L32" s="4"/>
      <c r="M32" s="282"/>
      <c r="N32" s="41" t="s">
        <v>285</v>
      </c>
      <c r="O32" s="44"/>
      <c r="P32" s="40">
        <f t="shared" si="0"/>
        <v>36</v>
      </c>
      <c r="Q32" s="67"/>
      <c r="R32" s="68"/>
      <c r="S32" s="68"/>
      <c r="T32" s="68"/>
      <c r="U32" s="68"/>
      <c r="V32" s="68"/>
      <c r="W32" s="68"/>
      <c r="X32" s="68"/>
      <c r="Y32" s="69"/>
      <c r="Z32" s="70"/>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3:8" ht="22.5" customHeight="1"/>
    <row r="34" spans="3:8" ht="22.5" customHeight="1">
      <c r="D34" s="76" t="str">
        <f>F28</f>
        <v>合っていた</v>
      </c>
      <c r="E34" s="76" t="str">
        <f t="shared" ref="E34:G34" si="1">G28</f>
        <v>どちらかと言えば合っていた</v>
      </c>
      <c r="F34" s="76" t="str">
        <f t="shared" si="1"/>
        <v>どちらかと言えば合っていない</v>
      </c>
      <c r="G34" s="76" t="str">
        <f t="shared" si="1"/>
        <v>合っていない</v>
      </c>
      <c r="H34" s="75" t="s">
        <v>227</v>
      </c>
    </row>
    <row r="35" spans="3:8" ht="22.5" customHeight="1">
      <c r="C35" t="str">
        <f>C31 &amp; "管理職" &amp; "(n=" &amp; E31 &amp; ")"</f>
        <v>男性管理職(n=123)</v>
      </c>
      <c r="D35" s="76">
        <f>F31</f>
        <v>11.38211382113821</v>
      </c>
      <c r="E35" s="76">
        <f t="shared" ref="E35:G36" si="2">G31</f>
        <v>52.032520325203258</v>
      </c>
      <c r="F35" s="76">
        <f t="shared" si="2"/>
        <v>26.829268292682929</v>
      </c>
      <c r="G35" s="76">
        <f t="shared" si="2"/>
        <v>9.7560975609756095</v>
      </c>
      <c r="H35" s="76">
        <f>SUM(D35:G35)</f>
        <v>100</v>
      </c>
    </row>
    <row r="36" spans="3:8" ht="22.5" customHeight="1">
      <c r="C36" t="str">
        <f>C32 &amp; "管理職" &amp; "(n=" &amp; E32 &amp; ")"</f>
        <v>女性管理職(n=36)</v>
      </c>
      <c r="D36" s="76">
        <f>F32</f>
        <v>11.111111111111111</v>
      </c>
      <c r="E36" s="76">
        <f t="shared" si="2"/>
        <v>44.444444444444443</v>
      </c>
      <c r="F36" s="76">
        <f t="shared" si="2"/>
        <v>38.888888888888893</v>
      </c>
      <c r="G36" s="76">
        <f t="shared" si="2"/>
        <v>5.5555555555555554</v>
      </c>
      <c r="H36" s="76">
        <f>SUM(D36:G36)</f>
        <v>100.00000000000001</v>
      </c>
    </row>
    <row r="37" spans="3:8" ht="22.5" customHeight="1"/>
    <row r="38" spans="3:8" ht="22.5" customHeight="1"/>
    <row r="39" spans="3:8" ht="22.5" customHeight="1"/>
    <row r="40" spans="3:8" ht="22.5" customHeight="1"/>
    <row r="41" spans="3:8" ht="22.5" customHeight="1"/>
    <row r="42" spans="3:8" ht="22.5" customHeight="1"/>
    <row r="43" spans="3:8" ht="22.5" customHeight="1"/>
    <row r="44" spans="3:8" ht="22.5" customHeight="1"/>
    <row r="45" spans="3:8" ht="22.5" customHeight="1"/>
    <row r="46" spans="3:8" ht="22.5" customHeight="1"/>
    <row r="47" spans="3:8" ht="22.5" customHeight="1"/>
    <row r="48" spans="3:8" ht="22.5" customHeight="1"/>
    <row r="49" ht="22.5" customHeight="1"/>
    <row r="50" ht="22.5" customHeight="1"/>
    <row r="51" ht="22.5" customHeight="1"/>
  </sheetData>
  <mergeCells count="4">
    <mergeCell ref="B30:D30"/>
    <mergeCell ref="B31:B32"/>
    <mergeCell ref="M30:O30"/>
    <mergeCell ref="M31:M32"/>
  </mergeCells>
  <phoneticPr fontId="7"/>
  <conditionalFormatting sqref="Z28:AE28 C31:C32 F28:K28">
    <cfRule type="cellIs" dxfId="33" priority="2" stopIfTrue="1" operator="equal">
      <formula>"."</formula>
    </cfRule>
  </conditionalFormatting>
  <conditionalFormatting sqref="N31:N32">
    <cfRule type="cellIs" dxfId="3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X39"/>
  <sheetViews>
    <sheetView showGridLines="0" topLeftCell="A29" zoomScale="80" workbookViewId="0">
      <selection activeCell="R37" sqref="R37"/>
    </sheetView>
  </sheetViews>
  <sheetFormatPr defaultColWidth="11.625" defaultRowHeight="13.5"/>
  <cols>
    <col min="1" max="16" width="11.625" style="125"/>
    <col min="17" max="24" width="10" style="142" customWidth="1"/>
    <col min="25" max="16384" width="11.625" style="125"/>
  </cols>
  <sheetData>
    <row r="1" spans="2:24" s="112" customFormat="1" ht="21.75" customHeight="1">
      <c r="B1" s="135"/>
      <c r="C1" s="108"/>
      <c r="D1" s="109"/>
      <c r="E1" s="110"/>
      <c r="F1" s="111"/>
      <c r="G1" s="111"/>
      <c r="H1" s="111"/>
      <c r="I1" s="111"/>
      <c r="J1" s="111"/>
      <c r="K1" s="111"/>
      <c r="L1" s="111"/>
      <c r="M1" s="111"/>
      <c r="Q1" s="136"/>
      <c r="R1" s="136"/>
      <c r="S1" s="136"/>
      <c r="T1" s="136"/>
      <c r="U1" s="136"/>
      <c r="V1" s="136"/>
      <c r="W1" s="136"/>
      <c r="X1" s="136"/>
    </row>
    <row r="2" spans="2:24" s="112" customFormat="1" ht="15" customHeight="1">
      <c r="B2" s="135"/>
      <c r="C2" s="108"/>
      <c r="D2" s="109"/>
      <c r="E2" s="110"/>
      <c r="F2" s="111"/>
      <c r="G2" s="111"/>
      <c r="H2" s="111"/>
      <c r="I2" s="111"/>
      <c r="J2" s="111"/>
      <c r="K2" s="111"/>
      <c r="L2" s="111"/>
      <c r="M2" s="111"/>
      <c r="Q2" s="136"/>
      <c r="R2" s="136"/>
      <c r="S2" s="136"/>
      <c r="T2" s="136"/>
      <c r="U2" s="136"/>
      <c r="V2" s="136"/>
      <c r="W2" s="136"/>
      <c r="X2" s="136"/>
    </row>
    <row r="3" spans="2:24" s="112" customFormat="1" ht="15" customHeight="1">
      <c r="B3" s="135"/>
      <c r="C3" s="108"/>
      <c r="D3" s="109"/>
      <c r="E3" s="110"/>
      <c r="F3" s="111"/>
      <c r="G3" s="111"/>
      <c r="H3" s="111"/>
      <c r="I3" s="111"/>
      <c r="J3" s="111"/>
      <c r="K3" s="111"/>
      <c r="L3" s="111"/>
      <c r="M3" s="111"/>
      <c r="Q3" s="136"/>
      <c r="R3" s="136"/>
      <c r="S3" s="136"/>
      <c r="T3" s="136"/>
      <c r="U3" s="136"/>
      <c r="V3" s="136"/>
      <c r="W3" s="136"/>
      <c r="X3" s="136"/>
    </row>
    <row r="4" spans="2:24" s="112" customFormat="1" ht="15" customHeight="1">
      <c r="B4" s="135"/>
      <c r="C4" s="108"/>
      <c r="D4" s="109"/>
      <c r="E4" s="110"/>
      <c r="F4" s="111"/>
      <c r="G4" s="111"/>
      <c r="H4" s="111"/>
      <c r="I4" s="111"/>
      <c r="J4" s="111"/>
      <c r="K4" s="111"/>
      <c r="L4" s="111"/>
      <c r="M4" s="111"/>
      <c r="Q4" s="136"/>
      <c r="R4" s="136"/>
      <c r="S4" s="136"/>
      <c r="T4" s="136"/>
      <c r="U4" s="136"/>
      <c r="V4" s="136"/>
      <c r="W4" s="136"/>
      <c r="X4" s="136"/>
    </row>
    <row r="5" spans="2:24" s="112" customFormat="1" ht="15" customHeight="1">
      <c r="B5" s="135"/>
      <c r="C5" s="108"/>
      <c r="D5" s="109"/>
      <c r="E5" s="110"/>
      <c r="F5" s="111"/>
      <c r="G5" s="111"/>
      <c r="H5" s="111"/>
      <c r="I5" s="111"/>
      <c r="J5" s="111"/>
      <c r="K5" s="111"/>
      <c r="L5" s="111"/>
      <c r="M5" s="111"/>
      <c r="Q5" s="136"/>
      <c r="R5" s="136"/>
      <c r="S5" s="136"/>
      <c r="T5" s="136"/>
      <c r="U5" s="136"/>
      <c r="V5" s="136"/>
      <c r="W5" s="136"/>
      <c r="X5" s="136"/>
    </row>
    <row r="6" spans="2:24" s="112" customFormat="1" ht="15" customHeight="1">
      <c r="B6" s="135"/>
      <c r="C6" s="108"/>
      <c r="D6" s="109"/>
      <c r="E6" s="110"/>
      <c r="F6" s="111"/>
      <c r="G6" s="111"/>
      <c r="H6" s="111"/>
      <c r="I6" s="111"/>
      <c r="J6" s="111"/>
      <c r="K6" s="111"/>
      <c r="L6" s="111"/>
      <c r="M6" s="111"/>
      <c r="Q6" s="136"/>
      <c r="R6" s="136"/>
      <c r="S6" s="136"/>
      <c r="T6" s="136"/>
      <c r="U6" s="136"/>
      <c r="V6" s="136"/>
      <c r="W6" s="136"/>
      <c r="X6" s="136"/>
    </row>
    <row r="7" spans="2:24" s="112" customFormat="1" ht="15" customHeight="1">
      <c r="B7" s="135"/>
      <c r="C7" s="108"/>
      <c r="D7" s="109"/>
      <c r="E7" s="110"/>
      <c r="F7" s="111"/>
      <c r="G7" s="111"/>
      <c r="H7" s="111"/>
      <c r="I7" s="111"/>
      <c r="J7" s="111"/>
      <c r="K7" s="111"/>
      <c r="L7" s="111"/>
      <c r="M7" s="111"/>
      <c r="Q7" s="136"/>
      <c r="R7" s="136"/>
      <c r="S7" s="136"/>
      <c r="T7" s="136"/>
      <c r="U7" s="136"/>
      <c r="V7" s="136"/>
      <c r="W7" s="136"/>
      <c r="X7" s="136"/>
    </row>
    <row r="8" spans="2:24" s="112" customFormat="1" ht="15" customHeight="1">
      <c r="B8" s="135"/>
      <c r="C8" s="108"/>
      <c r="D8" s="109"/>
      <c r="E8" s="110"/>
      <c r="F8" s="111"/>
      <c r="G8" s="111"/>
      <c r="H8" s="111"/>
      <c r="I8" s="111"/>
      <c r="J8" s="111"/>
      <c r="K8" s="111"/>
      <c r="L8" s="111"/>
      <c r="M8" s="111"/>
      <c r="Q8" s="136"/>
      <c r="R8" s="136"/>
      <c r="S8" s="136"/>
      <c r="T8" s="136"/>
      <c r="U8" s="136"/>
      <c r="V8" s="136"/>
      <c r="W8" s="136"/>
      <c r="X8" s="136"/>
    </row>
    <row r="9" spans="2:24" s="112" customFormat="1" ht="15" hidden="1" customHeight="1">
      <c r="B9" s="135"/>
      <c r="C9" s="108"/>
      <c r="D9" s="109"/>
      <c r="E9" s="110"/>
      <c r="F9" s="111"/>
      <c r="G9" s="111"/>
      <c r="H9" s="111"/>
      <c r="I9" s="111"/>
      <c r="J9" s="111"/>
      <c r="K9" s="111"/>
      <c r="L9" s="111"/>
      <c r="M9" s="111"/>
      <c r="P9" s="111"/>
      <c r="Q9" s="136"/>
      <c r="R9" s="136"/>
      <c r="S9" s="136"/>
      <c r="T9" s="136"/>
      <c r="U9" s="136"/>
      <c r="V9" s="136"/>
      <c r="W9" s="136"/>
      <c r="X9" s="136"/>
    </row>
    <row r="10" spans="2:24" s="112" customFormat="1" ht="15" hidden="1" customHeight="1">
      <c r="B10" s="135"/>
      <c r="C10" s="108"/>
      <c r="D10" s="109"/>
      <c r="E10" s="110"/>
      <c r="F10" s="111"/>
      <c r="G10" s="111"/>
      <c r="H10" s="111"/>
      <c r="I10" s="111"/>
      <c r="J10" s="111"/>
      <c r="K10" s="111"/>
      <c r="L10" s="111"/>
      <c r="M10" s="111"/>
      <c r="P10" s="113"/>
      <c r="Q10" s="136"/>
      <c r="R10" s="136"/>
      <c r="S10" s="136"/>
      <c r="T10" s="136"/>
      <c r="U10" s="136"/>
      <c r="V10" s="136"/>
      <c r="W10" s="136"/>
      <c r="X10" s="136"/>
    </row>
    <row r="11" spans="2:24" s="112" customFormat="1" ht="15" hidden="1" customHeight="1">
      <c r="B11" s="135"/>
      <c r="C11" s="108"/>
      <c r="D11" s="109"/>
      <c r="E11" s="110"/>
      <c r="F11" s="111"/>
      <c r="G11" s="111"/>
      <c r="H11" s="111"/>
      <c r="I11" s="111"/>
      <c r="J11" s="111"/>
      <c r="K11" s="111"/>
      <c r="L11" s="111"/>
      <c r="M11" s="111"/>
      <c r="Q11" s="136"/>
      <c r="R11" s="136"/>
      <c r="S11" s="136"/>
      <c r="T11" s="136"/>
      <c r="U11" s="136"/>
      <c r="V11" s="136"/>
      <c r="W11" s="136"/>
      <c r="X11" s="136"/>
    </row>
    <row r="12" spans="2:24" s="112" customFormat="1" ht="15" hidden="1" customHeight="1">
      <c r="B12" s="135"/>
      <c r="C12" s="108"/>
      <c r="D12" s="109"/>
      <c r="E12" s="110"/>
      <c r="F12" s="111"/>
      <c r="G12" s="111"/>
      <c r="H12" s="111"/>
      <c r="I12" s="111"/>
      <c r="J12" s="111"/>
      <c r="K12" s="111"/>
      <c r="L12" s="111"/>
      <c r="M12" s="111"/>
      <c r="Q12" s="136"/>
      <c r="R12" s="136"/>
      <c r="S12" s="136"/>
      <c r="T12" s="136"/>
      <c r="U12" s="136"/>
      <c r="V12" s="136"/>
      <c r="W12" s="136"/>
      <c r="X12" s="136"/>
    </row>
    <row r="13" spans="2:24" s="112" customFormat="1" ht="15" hidden="1" customHeight="1">
      <c r="B13" s="135"/>
      <c r="C13" s="108"/>
      <c r="D13" s="109"/>
      <c r="E13" s="110"/>
      <c r="F13" s="111"/>
      <c r="G13" s="111"/>
      <c r="H13" s="111"/>
      <c r="I13" s="111"/>
      <c r="J13" s="111"/>
      <c r="K13" s="111"/>
      <c r="L13" s="111"/>
      <c r="M13" s="111"/>
      <c r="Q13" s="136"/>
      <c r="R13" s="136"/>
      <c r="S13" s="136"/>
      <c r="T13" s="136"/>
      <c r="U13" s="136"/>
      <c r="V13" s="136"/>
      <c r="W13" s="136"/>
      <c r="X13" s="136"/>
    </row>
    <row r="14" spans="2:24" s="112" customFormat="1" ht="15" customHeight="1">
      <c r="B14" s="135"/>
      <c r="C14" s="108"/>
      <c r="D14" s="109"/>
      <c r="E14" s="110"/>
      <c r="F14" s="111"/>
      <c r="G14" s="111"/>
      <c r="H14" s="111"/>
      <c r="I14" s="111"/>
      <c r="J14" s="111"/>
      <c r="K14" s="111"/>
      <c r="L14" s="111"/>
      <c r="M14" s="111"/>
      <c r="Q14" s="136"/>
      <c r="R14" s="136"/>
      <c r="S14" s="136"/>
      <c r="T14" s="136"/>
      <c r="U14" s="136"/>
      <c r="V14" s="136"/>
      <c r="W14" s="136"/>
      <c r="X14" s="136"/>
    </row>
    <row r="15" spans="2:24" s="112" customFormat="1" ht="15" customHeight="1">
      <c r="B15" s="135"/>
      <c r="C15" s="108"/>
      <c r="D15" s="109"/>
      <c r="E15" s="110"/>
      <c r="F15" s="111"/>
      <c r="G15" s="111"/>
      <c r="H15" s="111"/>
      <c r="I15" s="111"/>
      <c r="J15" s="111"/>
      <c r="K15" s="111"/>
      <c r="L15" s="111"/>
      <c r="M15" s="111"/>
      <c r="Q15" s="136"/>
      <c r="R15" s="136"/>
      <c r="S15" s="136"/>
      <c r="T15" s="136"/>
      <c r="U15" s="136"/>
      <c r="V15" s="136"/>
      <c r="W15" s="136"/>
      <c r="X15" s="136"/>
    </row>
    <row r="16" spans="2:24" s="112" customFormat="1" ht="15" customHeight="1">
      <c r="B16" s="135"/>
      <c r="C16" s="108"/>
      <c r="D16" s="109"/>
      <c r="E16" s="110"/>
      <c r="F16" s="111"/>
      <c r="G16" s="111"/>
      <c r="H16" s="111"/>
      <c r="I16" s="111"/>
      <c r="J16" s="111"/>
      <c r="K16" s="111"/>
      <c r="L16" s="111"/>
      <c r="M16" s="111"/>
      <c r="Q16" s="136"/>
      <c r="R16" s="136"/>
      <c r="S16" s="136"/>
      <c r="T16" s="136"/>
      <c r="U16" s="136"/>
      <c r="V16" s="136"/>
      <c r="W16" s="136"/>
      <c r="X16" s="136"/>
    </row>
    <row r="17" spans="2:24" s="112" customFormat="1" ht="15" customHeight="1">
      <c r="B17" s="135"/>
      <c r="C17" s="108"/>
      <c r="D17" s="109"/>
      <c r="E17" s="110"/>
      <c r="F17" s="111"/>
      <c r="G17" s="111"/>
      <c r="H17" s="111"/>
      <c r="I17" s="111"/>
      <c r="J17" s="111"/>
      <c r="K17" s="111"/>
      <c r="L17" s="111"/>
      <c r="M17" s="111"/>
      <c r="Q17" s="136"/>
      <c r="R17" s="136"/>
      <c r="S17" s="136"/>
      <c r="T17" s="136"/>
      <c r="U17" s="136"/>
      <c r="V17" s="136"/>
      <c r="W17" s="136"/>
      <c r="X17" s="136"/>
    </row>
    <row r="18" spans="2:24" s="112" customFormat="1" ht="15" customHeight="1">
      <c r="B18" s="135"/>
      <c r="C18" s="108"/>
      <c r="D18" s="109"/>
      <c r="E18" s="110"/>
      <c r="F18" s="111"/>
      <c r="G18" s="111"/>
      <c r="H18" s="111"/>
      <c r="I18" s="111"/>
      <c r="J18" s="111"/>
      <c r="K18" s="111"/>
      <c r="L18" s="111"/>
      <c r="M18" s="111"/>
      <c r="Q18" s="136"/>
      <c r="R18" s="136"/>
      <c r="S18" s="136"/>
      <c r="T18" s="136"/>
      <c r="U18" s="136"/>
      <c r="V18" s="136"/>
      <c r="W18" s="136"/>
      <c r="X18" s="136"/>
    </row>
    <row r="19" spans="2:24" s="112" customFormat="1" ht="15" customHeight="1">
      <c r="B19" s="135"/>
      <c r="C19" s="108"/>
      <c r="D19" s="109"/>
      <c r="E19" s="110"/>
      <c r="F19" s="111"/>
      <c r="G19" s="111"/>
      <c r="H19" s="111"/>
      <c r="I19" s="111"/>
      <c r="J19" s="111"/>
      <c r="K19" s="111"/>
      <c r="L19" s="111"/>
      <c r="M19" s="111"/>
      <c r="Q19" s="136"/>
      <c r="R19" s="136"/>
      <c r="S19" s="136"/>
      <c r="T19" s="136"/>
      <c r="U19" s="136"/>
      <c r="V19" s="136"/>
      <c r="W19" s="136"/>
      <c r="X19" s="136"/>
    </row>
    <row r="20" spans="2:24" s="112" customFormat="1" ht="15" customHeight="1">
      <c r="B20" s="135"/>
      <c r="C20" s="108"/>
      <c r="D20" s="109"/>
      <c r="E20" s="110"/>
      <c r="F20" s="111"/>
      <c r="G20" s="111"/>
      <c r="H20" s="111"/>
      <c r="I20" s="111"/>
      <c r="J20" s="111"/>
      <c r="K20" s="111"/>
      <c r="L20" s="111"/>
      <c r="M20" s="111"/>
      <c r="Q20" s="136"/>
      <c r="R20" s="136"/>
      <c r="S20" s="136"/>
      <c r="T20" s="136"/>
      <c r="U20" s="136"/>
      <c r="V20" s="136"/>
      <c r="W20" s="136"/>
      <c r="X20" s="136"/>
    </row>
    <row r="21" spans="2:24" s="112" customFormat="1" ht="15" customHeight="1">
      <c r="B21" s="135"/>
      <c r="C21" s="108"/>
      <c r="D21" s="109"/>
      <c r="E21" s="110"/>
      <c r="F21" s="111"/>
      <c r="G21" s="111"/>
      <c r="H21" s="111"/>
      <c r="I21" s="111"/>
      <c r="J21" s="111"/>
      <c r="K21" s="111"/>
      <c r="L21" s="111"/>
      <c r="M21" s="111"/>
      <c r="Q21" s="136"/>
      <c r="R21" s="136"/>
      <c r="S21" s="136"/>
      <c r="T21" s="136"/>
      <c r="U21" s="136"/>
      <c r="V21" s="136"/>
      <c r="W21" s="136"/>
      <c r="X21" s="136"/>
    </row>
    <row r="22" spans="2:24" s="112" customFormat="1" ht="15" customHeight="1">
      <c r="B22" s="135"/>
      <c r="C22" s="108"/>
      <c r="D22" s="109"/>
      <c r="E22" s="110"/>
      <c r="F22" s="111"/>
      <c r="G22" s="111"/>
      <c r="H22" s="111"/>
      <c r="I22" s="111"/>
      <c r="J22" s="111"/>
      <c r="K22" s="111"/>
      <c r="L22" s="111"/>
      <c r="M22" s="111"/>
      <c r="Q22" s="136"/>
      <c r="R22" s="136"/>
      <c r="S22" s="136"/>
      <c r="T22" s="136"/>
      <c r="U22" s="136"/>
      <c r="V22" s="136"/>
      <c r="W22" s="136"/>
      <c r="X22" s="136"/>
    </row>
    <row r="23" spans="2:24" s="112" customFormat="1" ht="15" customHeight="1">
      <c r="B23" s="135"/>
      <c r="C23" s="108"/>
      <c r="D23" s="109"/>
      <c r="E23" s="110"/>
      <c r="F23" s="111"/>
      <c r="G23" s="111"/>
      <c r="H23" s="111"/>
      <c r="I23" s="111"/>
      <c r="J23" s="111"/>
      <c r="K23" s="111"/>
      <c r="L23" s="111"/>
      <c r="M23" s="111"/>
      <c r="Q23" s="136"/>
      <c r="R23" s="136"/>
      <c r="S23" s="136"/>
      <c r="T23" s="136"/>
      <c r="U23" s="136"/>
      <c r="V23" s="136"/>
      <c r="W23" s="136"/>
      <c r="X23" s="136"/>
    </row>
    <row r="24" spans="2:24" s="112" customFormat="1" ht="15" customHeight="1">
      <c r="B24" s="135"/>
      <c r="C24" s="108"/>
      <c r="D24" s="109"/>
      <c r="E24" s="110"/>
      <c r="F24" s="111"/>
      <c r="G24" s="111"/>
      <c r="H24" s="111"/>
      <c r="I24" s="111"/>
      <c r="J24" s="111"/>
      <c r="K24" s="111"/>
      <c r="L24" s="111"/>
      <c r="M24" s="111"/>
      <c r="Q24" s="136"/>
      <c r="R24" s="136"/>
      <c r="S24" s="136"/>
      <c r="T24" s="136"/>
      <c r="U24" s="136"/>
      <c r="V24" s="136"/>
      <c r="W24" s="136"/>
      <c r="X24" s="136"/>
    </row>
    <row r="25" spans="2:24" s="112" customFormat="1" ht="15" customHeight="1">
      <c r="B25" s="135"/>
      <c r="C25" s="108"/>
      <c r="D25" s="109"/>
      <c r="E25" s="110"/>
      <c r="F25" s="111"/>
      <c r="G25" s="111"/>
      <c r="H25" s="111"/>
      <c r="I25" s="111"/>
      <c r="J25" s="111"/>
      <c r="K25" s="111"/>
      <c r="L25" s="111"/>
      <c r="M25" s="111"/>
      <c r="Q25" s="136"/>
      <c r="R25" s="136"/>
      <c r="S25" s="136"/>
      <c r="T25" s="136"/>
      <c r="U25" s="136"/>
      <c r="V25" s="136"/>
      <c r="W25" s="136"/>
      <c r="X25" s="136"/>
    </row>
    <row r="26" spans="2:24" s="112" customFormat="1" ht="15" customHeight="1">
      <c r="B26" s="135"/>
      <c r="C26" s="108"/>
      <c r="D26" s="109"/>
      <c r="E26" s="110"/>
      <c r="F26" s="111"/>
      <c r="G26" s="111"/>
      <c r="H26" s="111"/>
      <c r="I26" s="111"/>
      <c r="J26" s="111"/>
      <c r="K26" s="111"/>
      <c r="L26" s="111"/>
      <c r="M26" s="111"/>
      <c r="Q26" s="136"/>
      <c r="R26" s="136"/>
      <c r="S26" s="136"/>
      <c r="T26" s="136"/>
      <c r="U26" s="136"/>
      <c r="V26" s="136"/>
      <c r="W26" s="136"/>
      <c r="X26" s="136"/>
    </row>
    <row r="27" spans="2:24" s="112" customFormat="1" ht="15" customHeight="1">
      <c r="B27" s="90"/>
      <c r="C27" s="90"/>
      <c r="D27" s="115"/>
      <c r="E27" s="116"/>
      <c r="F27" s="117"/>
      <c r="G27" s="117"/>
      <c r="H27" s="117"/>
      <c r="I27" s="117"/>
      <c r="J27" s="117"/>
      <c r="K27" s="117"/>
      <c r="L27" s="117"/>
      <c r="M27" s="117"/>
      <c r="Q27" s="136"/>
      <c r="R27" s="136"/>
      <c r="S27" s="136"/>
      <c r="T27" s="136"/>
      <c r="U27" s="136"/>
      <c r="V27" s="136"/>
      <c r="W27" s="136"/>
      <c r="X27" s="136"/>
    </row>
    <row r="28" spans="2:24" s="111" customFormat="1" ht="129.94999999999999" customHeight="1">
      <c r="B28" s="90"/>
      <c r="C28" s="90"/>
      <c r="D28" s="115"/>
      <c r="E28" s="118"/>
      <c r="F28" s="22" t="s">
        <v>172</v>
      </c>
      <c r="G28" s="23" t="s">
        <v>173</v>
      </c>
      <c r="H28" s="23" t="s">
        <v>174</v>
      </c>
      <c r="I28" s="23" t="s">
        <v>175</v>
      </c>
      <c r="J28" s="23" t="s">
        <v>176</v>
      </c>
      <c r="K28" s="23" t="s">
        <v>177</v>
      </c>
      <c r="L28" s="23" t="s">
        <v>178</v>
      </c>
      <c r="M28" s="24" t="s">
        <v>47</v>
      </c>
      <c r="N28" s="17"/>
      <c r="O28" s="17"/>
      <c r="P28" s="112"/>
      <c r="Q28" s="137"/>
      <c r="R28" s="137"/>
      <c r="S28" s="137"/>
      <c r="T28" s="137"/>
      <c r="U28" s="137"/>
      <c r="V28" s="137"/>
      <c r="W28" s="137"/>
      <c r="X28" s="137"/>
    </row>
    <row r="29" spans="2:24" s="113" customFormat="1" ht="20.100000000000001" customHeight="1">
      <c r="B29" s="90"/>
      <c r="C29" s="90"/>
      <c r="D29" s="115"/>
      <c r="E29" s="119" t="s">
        <v>0</v>
      </c>
      <c r="F29" s="120"/>
      <c r="G29" s="121"/>
      <c r="H29" s="121"/>
      <c r="I29" s="121"/>
      <c r="J29" s="121"/>
      <c r="K29" s="121"/>
      <c r="L29" s="121"/>
      <c r="M29" s="122"/>
      <c r="P29" s="112"/>
      <c r="Q29" s="137"/>
      <c r="R29" s="137"/>
      <c r="S29" s="137"/>
      <c r="T29" s="137"/>
      <c r="U29" s="137"/>
      <c r="V29" s="137"/>
      <c r="W29" s="137"/>
      <c r="X29" s="137"/>
    </row>
    <row r="30" spans="2:24" s="112" customFormat="1" ht="22.5" customHeight="1">
      <c r="B30" s="317" t="s">
        <v>2</v>
      </c>
      <c r="C30" s="318"/>
      <c r="D30" s="318"/>
      <c r="E30" s="138">
        <v>98</v>
      </c>
      <c r="F30" s="139">
        <v>46.938775510204081</v>
      </c>
      <c r="G30" s="140">
        <v>3.0612244897959182</v>
      </c>
      <c r="H30" s="140">
        <v>15.306122448979592</v>
      </c>
      <c r="I30" s="140">
        <v>69.387755102040813</v>
      </c>
      <c r="J30" s="140">
        <v>6.1224489795918364</v>
      </c>
      <c r="K30" s="140">
        <v>9.183673469387756</v>
      </c>
      <c r="L30" s="140">
        <v>6.1224489795918364</v>
      </c>
      <c r="M30" s="141">
        <v>0</v>
      </c>
      <c r="N30" s="108"/>
      <c r="O30" s="108"/>
      <c r="Q30" s="136"/>
      <c r="R30" s="136"/>
      <c r="S30" s="136"/>
      <c r="T30" s="136"/>
      <c r="U30" s="136"/>
      <c r="V30" s="136"/>
      <c r="W30" s="136"/>
      <c r="X30" s="136"/>
    </row>
    <row r="31" spans="2:24" s="112" customFormat="1" ht="22.5" customHeight="1">
      <c r="B31" s="319" t="s">
        <v>3</v>
      </c>
      <c r="C31" s="91" t="s">
        <v>4</v>
      </c>
      <c r="D31" s="43"/>
      <c r="E31" s="123">
        <v>78</v>
      </c>
      <c r="F31" s="92">
        <v>47.435897435897431</v>
      </c>
      <c r="G31" s="93">
        <v>1.2820512820512819</v>
      </c>
      <c r="H31" s="93">
        <v>15.384615384615385</v>
      </c>
      <c r="I31" s="93">
        <v>67.948717948717956</v>
      </c>
      <c r="J31" s="93">
        <v>6.4102564102564097</v>
      </c>
      <c r="K31" s="93">
        <v>7.6923076923076925</v>
      </c>
      <c r="L31" s="93">
        <v>5.1282051282051277</v>
      </c>
      <c r="M31" s="94">
        <v>0</v>
      </c>
      <c r="N31" s="108"/>
      <c r="O31" s="108"/>
      <c r="Q31" s="136"/>
      <c r="R31" s="136"/>
      <c r="S31" s="136"/>
      <c r="T31" s="136"/>
      <c r="U31" s="136"/>
      <c r="V31" s="136"/>
      <c r="W31" s="136"/>
      <c r="X31" s="136"/>
    </row>
    <row r="32" spans="2:24" s="112" customFormat="1" ht="22.5" customHeight="1">
      <c r="B32" s="320"/>
      <c r="C32" s="95" t="s">
        <v>5</v>
      </c>
      <c r="D32" s="44"/>
      <c r="E32" s="124">
        <v>20</v>
      </c>
      <c r="F32" s="96">
        <v>45</v>
      </c>
      <c r="G32" s="97">
        <v>10</v>
      </c>
      <c r="H32" s="97">
        <v>15</v>
      </c>
      <c r="I32" s="97">
        <v>75</v>
      </c>
      <c r="J32" s="97">
        <v>5</v>
      </c>
      <c r="K32" s="97">
        <v>15</v>
      </c>
      <c r="L32" s="97">
        <v>10</v>
      </c>
      <c r="M32" s="98">
        <v>0</v>
      </c>
      <c r="N32" s="108"/>
      <c r="O32" s="108"/>
      <c r="Q32" s="136"/>
      <c r="R32" s="136"/>
      <c r="S32" s="136"/>
      <c r="T32" s="136"/>
      <c r="U32" s="136"/>
      <c r="V32" s="136"/>
      <c r="W32" s="136"/>
      <c r="X32" s="136"/>
    </row>
    <row r="34" spans="6:24">
      <c r="F34" s="77">
        <f>SUM(F32-F31)</f>
        <v>-2.4358974358974308</v>
      </c>
      <c r="G34" s="77">
        <f t="shared" ref="G34:M34" si="0">SUM(G32-G31)</f>
        <v>8.717948717948719</v>
      </c>
      <c r="H34" s="77">
        <f t="shared" si="0"/>
        <v>-0.38461538461538503</v>
      </c>
      <c r="I34" s="77">
        <f t="shared" si="0"/>
        <v>7.051282051282044</v>
      </c>
      <c r="J34" s="77">
        <f t="shared" si="0"/>
        <v>-1.4102564102564097</v>
      </c>
      <c r="K34" s="77">
        <f t="shared" si="0"/>
        <v>7.3076923076923075</v>
      </c>
      <c r="L34" s="77">
        <f t="shared" si="0"/>
        <v>4.8717948717948723</v>
      </c>
      <c r="M34" s="77">
        <f t="shared" si="0"/>
        <v>0</v>
      </c>
    </row>
    <row r="37" spans="6:24" ht="94.5" customHeight="1">
      <c r="P37" s="99"/>
      <c r="Q37" s="131" t="s">
        <v>172</v>
      </c>
      <c r="R37" s="132" t="s">
        <v>173</v>
      </c>
      <c r="S37" s="132" t="s">
        <v>174</v>
      </c>
      <c r="T37" s="132" t="s">
        <v>175</v>
      </c>
      <c r="U37" s="132" t="s">
        <v>176</v>
      </c>
      <c r="V37" s="132" t="s">
        <v>177</v>
      </c>
      <c r="W37" s="132" t="s">
        <v>178</v>
      </c>
      <c r="X37" s="133" t="s">
        <v>262</v>
      </c>
    </row>
    <row r="38" spans="6:24" ht="31.5" customHeight="1">
      <c r="P38" s="143" t="s">
        <v>260</v>
      </c>
      <c r="Q38" s="144">
        <v>47.435897435897431</v>
      </c>
      <c r="R38" s="145">
        <v>1.2820512820512819</v>
      </c>
      <c r="S38" s="145">
        <v>15.384615384615385</v>
      </c>
      <c r="T38" s="145">
        <v>67.948717948717956</v>
      </c>
      <c r="U38" s="145">
        <v>6.4102564102564097</v>
      </c>
      <c r="V38" s="145">
        <v>7.6923076923076925</v>
      </c>
      <c r="W38" s="145">
        <v>5.1282051282051277</v>
      </c>
      <c r="X38" s="146">
        <v>0</v>
      </c>
    </row>
    <row r="39" spans="6:24" ht="31.5" customHeight="1">
      <c r="P39" s="143" t="s">
        <v>261</v>
      </c>
      <c r="Q39" s="144">
        <v>45</v>
      </c>
      <c r="R39" s="145">
        <v>10</v>
      </c>
      <c r="S39" s="145">
        <v>15</v>
      </c>
      <c r="T39" s="145">
        <v>75</v>
      </c>
      <c r="U39" s="145">
        <v>5</v>
      </c>
      <c r="V39" s="145">
        <v>15</v>
      </c>
      <c r="W39" s="145">
        <v>10</v>
      </c>
      <c r="X39" s="146">
        <v>0</v>
      </c>
    </row>
  </sheetData>
  <mergeCells count="2">
    <mergeCell ref="B30:D30"/>
    <mergeCell ref="B31:B32"/>
  </mergeCells>
  <phoneticPr fontId="7"/>
  <conditionalFormatting sqref="C31:C32 F28:M28">
    <cfRule type="cellIs" dxfId="31" priority="4" stopIfTrue="1" operator="equal">
      <formula>"."</formula>
    </cfRule>
  </conditionalFormatting>
  <conditionalFormatting sqref="N28">
    <cfRule type="cellIs" dxfId="30" priority="3" stopIfTrue="1" operator="equal">
      <formula>"."</formula>
    </cfRule>
  </conditionalFormatting>
  <conditionalFormatting sqref="O28">
    <cfRule type="cellIs" dxfId="29" priority="2" stopIfTrue="1" operator="equal">
      <formula>"."</formula>
    </cfRule>
  </conditionalFormatting>
  <conditionalFormatting sqref="P38:P39 Q37:X37">
    <cfRule type="cellIs" dxfId="28"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X38"/>
  <sheetViews>
    <sheetView showGridLines="0" topLeftCell="C28" zoomScale="80" workbookViewId="0">
      <selection activeCell="C32" sqref="C32"/>
    </sheetView>
  </sheetViews>
  <sheetFormatPr defaultColWidth="5.25" defaultRowHeight="13.5"/>
  <cols>
    <col min="1" max="2" width="7" customWidth="1"/>
    <col min="3" max="3" width="25.625" customWidth="1"/>
    <col min="4" max="4" width="4.625" customWidth="1"/>
    <col min="5" max="5" width="5.375" customWidth="1"/>
    <col min="6" max="13" width="6.75" customWidth="1"/>
    <col min="14" max="15" width="5.25" customWidth="1"/>
    <col min="16" max="16" width="11.125" customWidth="1"/>
    <col min="17" max="24" width="10.25" customWidth="1"/>
  </cols>
  <sheetData>
    <row r="1" spans="2:17" s="1" customFormat="1" ht="21.75" customHeight="1">
      <c r="B1" s="15"/>
      <c r="C1" s="16"/>
      <c r="D1" s="2"/>
      <c r="E1" s="13"/>
      <c r="F1" s="4"/>
      <c r="G1" s="4"/>
      <c r="H1" s="4"/>
      <c r="I1" s="4"/>
      <c r="J1" s="4"/>
      <c r="K1" s="4"/>
      <c r="L1" s="4"/>
      <c r="M1" s="4"/>
    </row>
    <row r="2" spans="2:17" s="1" customFormat="1" ht="15" customHeight="1">
      <c r="B2" s="15"/>
      <c r="C2" s="16"/>
      <c r="D2" s="2"/>
      <c r="E2" s="13"/>
      <c r="F2" s="4"/>
      <c r="G2" s="4"/>
      <c r="H2" s="4"/>
      <c r="I2" s="4"/>
      <c r="J2" s="4"/>
      <c r="K2" s="4"/>
      <c r="L2" s="4"/>
      <c r="M2" s="4"/>
    </row>
    <row r="3" spans="2:17" s="1" customFormat="1" ht="15" customHeight="1">
      <c r="B3" s="15"/>
      <c r="C3" s="16"/>
      <c r="D3" s="2"/>
      <c r="E3" s="13"/>
      <c r="F3" s="4"/>
      <c r="G3" s="4"/>
      <c r="H3" s="4"/>
      <c r="I3" s="4"/>
      <c r="J3" s="4"/>
      <c r="K3" s="4"/>
      <c r="L3" s="4"/>
      <c r="M3" s="4"/>
    </row>
    <row r="4" spans="2:17" s="1" customFormat="1" ht="15" customHeight="1">
      <c r="B4" s="15"/>
      <c r="C4" s="16"/>
      <c r="D4" s="2"/>
      <c r="E4" s="13"/>
      <c r="F4" s="4"/>
      <c r="G4" s="4"/>
      <c r="H4" s="4"/>
      <c r="I4" s="4"/>
      <c r="J4" s="4"/>
      <c r="K4" s="4"/>
      <c r="L4" s="4"/>
      <c r="M4" s="4"/>
    </row>
    <row r="5" spans="2:17" s="1" customFormat="1" ht="15" customHeight="1">
      <c r="B5" s="15"/>
      <c r="C5" s="16"/>
      <c r="D5" s="2"/>
      <c r="E5" s="13"/>
      <c r="F5" s="4"/>
      <c r="G5" s="4"/>
      <c r="H5" s="4"/>
      <c r="I5" s="4"/>
      <c r="J5" s="4"/>
      <c r="K5" s="4"/>
      <c r="L5" s="4"/>
      <c r="M5" s="4"/>
    </row>
    <row r="6" spans="2:17" s="1" customFormat="1" ht="15" customHeight="1">
      <c r="B6" s="15"/>
      <c r="C6" s="16"/>
      <c r="D6" s="2"/>
      <c r="E6" s="13"/>
      <c r="F6" s="4"/>
      <c r="G6" s="4"/>
      <c r="H6" s="4"/>
      <c r="I6" s="4"/>
      <c r="J6" s="4"/>
      <c r="K6" s="4"/>
      <c r="L6" s="4"/>
      <c r="M6" s="4"/>
    </row>
    <row r="7" spans="2:17" s="1" customFormat="1" ht="15" customHeight="1">
      <c r="B7" s="15"/>
      <c r="C7" s="16"/>
      <c r="D7" s="2"/>
      <c r="E7" s="13"/>
      <c r="F7" s="4"/>
      <c r="G7" s="4"/>
      <c r="H7" s="4"/>
      <c r="I7" s="4"/>
      <c r="J7" s="4"/>
      <c r="K7" s="4"/>
      <c r="L7" s="4"/>
      <c r="M7" s="4"/>
    </row>
    <row r="8" spans="2:17" s="1" customFormat="1" ht="15" customHeight="1">
      <c r="B8" s="15"/>
      <c r="C8" s="16"/>
      <c r="D8" s="2"/>
      <c r="E8" s="13"/>
      <c r="F8" s="4"/>
      <c r="G8" s="4"/>
      <c r="H8" s="4"/>
      <c r="I8" s="4"/>
      <c r="J8" s="4"/>
      <c r="K8" s="4"/>
      <c r="L8" s="4"/>
      <c r="M8" s="4"/>
    </row>
    <row r="9" spans="2:17" s="1" customFormat="1" ht="15" hidden="1" customHeight="1">
      <c r="B9" s="15"/>
      <c r="C9" s="16"/>
      <c r="D9" s="2"/>
      <c r="E9" s="13"/>
      <c r="F9" s="4"/>
      <c r="G9" s="4"/>
      <c r="H9" s="4"/>
      <c r="I9" s="4"/>
      <c r="J9" s="4"/>
      <c r="K9" s="4"/>
      <c r="L9" s="4"/>
      <c r="M9" s="4"/>
      <c r="P9" s="4"/>
      <c r="Q9" s="4"/>
    </row>
    <row r="10" spans="2:17" s="1" customFormat="1" ht="15" hidden="1" customHeight="1">
      <c r="B10" s="15"/>
      <c r="C10" s="16"/>
      <c r="D10" s="2"/>
      <c r="E10" s="13"/>
      <c r="F10" s="4"/>
      <c r="G10" s="4"/>
      <c r="H10" s="4"/>
      <c r="I10" s="4"/>
      <c r="J10" s="4"/>
      <c r="K10" s="4"/>
      <c r="L10" s="4"/>
      <c r="M10" s="4"/>
      <c r="P10" s="3"/>
      <c r="Q10" s="3"/>
    </row>
    <row r="11" spans="2:17" s="1" customFormat="1" ht="15" hidden="1" customHeight="1">
      <c r="B11" s="15"/>
      <c r="C11" s="16"/>
      <c r="D11" s="2"/>
      <c r="E11" s="13"/>
      <c r="F11" s="4"/>
      <c r="G11" s="4"/>
      <c r="H11" s="4"/>
      <c r="I11" s="4"/>
      <c r="J11" s="4"/>
      <c r="K11" s="4"/>
      <c r="L11" s="4"/>
      <c r="M11" s="4"/>
      <c r="P11" s="6"/>
    </row>
    <row r="12" spans="2:17" s="1" customFormat="1" ht="15" hidden="1" customHeight="1">
      <c r="B12" s="15"/>
      <c r="C12" s="16"/>
      <c r="D12" s="2"/>
      <c r="E12" s="13"/>
      <c r="F12" s="4"/>
      <c r="G12" s="4"/>
      <c r="H12" s="4"/>
      <c r="I12" s="4"/>
      <c r="J12" s="4"/>
      <c r="K12" s="4"/>
      <c r="L12" s="4"/>
      <c r="M12" s="4"/>
      <c r="P12" s="6"/>
    </row>
    <row r="13" spans="2:17" s="1" customFormat="1" ht="15" hidden="1" customHeight="1">
      <c r="B13" s="15"/>
      <c r="C13" s="16"/>
      <c r="D13" s="2"/>
      <c r="E13" s="13"/>
      <c r="F13" s="4"/>
      <c r="G13" s="4"/>
      <c r="H13" s="4"/>
      <c r="I13" s="4"/>
      <c r="J13" s="4"/>
      <c r="K13" s="4"/>
      <c r="L13" s="4"/>
      <c r="M13" s="4"/>
      <c r="P13" s="6"/>
    </row>
    <row r="14" spans="2:17" s="1" customFormat="1" ht="15" customHeight="1">
      <c r="B14" s="15"/>
      <c r="C14" s="16"/>
      <c r="D14" s="2"/>
      <c r="E14" s="13"/>
      <c r="F14" s="4"/>
      <c r="G14" s="4"/>
      <c r="H14" s="4"/>
      <c r="I14" s="4"/>
      <c r="J14" s="4"/>
      <c r="K14" s="4"/>
      <c r="L14" s="4"/>
      <c r="M14" s="4"/>
    </row>
    <row r="15" spans="2:17" s="1" customFormat="1" ht="15" customHeight="1">
      <c r="B15" s="15"/>
      <c r="C15" s="16"/>
      <c r="D15" s="2"/>
      <c r="E15" s="13"/>
      <c r="F15" s="4"/>
      <c r="G15" s="4"/>
      <c r="H15" s="4"/>
      <c r="I15" s="4"/>
      <c r="J15" s="4"/>
      <c r="K15" s="4"/>
      <c r="L15" s="4"/>
      <c r="M15" s="4"/>
    </row>
    <row r="16" spans="2:17" s="1" customFormat="1" ht="15" customHeight="1">
      <c r="B16" s="15"/>
      <c r="C16" s="16"/>
      <c r="D16" s="2"/>
      <c r="E16" s="13"/>
      <c r="F16" s="4"/>
      <c r="G16" s="4"/>
      <c r="H16" s="4"/>
      <c r="I16" s="4"/>
      <c r="J16" s="4"/>
      <c r="K16" s="4"/>
      <c r="L16" s="4"/>
      <c r="M16" s="4"/>
    </row>
    <row r="17" spans="2:17" s="1" customFormat="1" ht="15" customHeight="1">
      <c r="B17" s="15"/>
      <c r="C17" s="16"/>
      <c r="D17" s="2"/>
      <c r="E17" s="13"/>
      <c r="F17" s="4"/>
      <c r="G17" s="4"/>
      <c r="H17" s="4"/>
      <c r="I17" s="4"/>
      <c r="J17" s="4"/>
      <c r="K17" s="4"/>
      <c r="L17" s="4"/>
      <c r="M17" s="4"/>
    </row>
    <row r="18" spans="2:17" s="1" customFormat="1" ht="15" customHeight="1">
      <c r="B18" s="15"/>
      <c r="C18" s="16"/>
      <c r="D18" s="2"/>
      <c r="E18" s="13"/>
      <c r="F18" s="4"/>
      <c r="G18" s="4"/>
      <c r="H18" s="4"/>
      <c r="I18" s="4"/>
      <c r="J18" s="4"/>
      <c r="K18" s="4"/>
      <c r="L18" s="4"/>
      <c r="M18" s="4"/>
    </row>
    <row r="19" spans="2:17" s="1" customFormat="1" ht="15" customHeight="1">
      <c r="B19" s="15"/>
      <c r="C19" s="16"/>
      <c r="D19" s="2"/>
      <c r="E19" s="13"/>
      <c r="F19" s="4"/>
      <c r="G19" s="4"/>
      <c r="H19" s="4"/>
      <c r="I19" s="4"/>
      <c r="J19" s="4"/>
      <c r="K19" s="4"/>
      <c r="L19" s="4"/>
      <c r="M19" s="4"/>
    </row>
    <row r="20" spans="2:17" s="1" customFormat="1" ht="15" customHeight="1">
      <c r="B20" s="15"/>
      <c r="C20" s="16"/>
      <c r="D20" s="2"/>
      <c r="E20" s="13"/>
      <c r="F20" s="4"/>
      <c r="G20" s="4"/>
      <c r="H20" s="4"/>
      <c r="I20" s="4"/>
      <c r="J20" s="4"/>
      <c r="K20" s="4"/>
      <c r="L20" s="4"/>
      <c r="M20" s="4"/>
    </row>
    <row r="21" spans="2:17" s="1" customFormat="1" ht="15" customHeight="1">
      <c r="B21" s="15"/>
      <c r="C21" s="16"/>
      <c r="D21" s="2"/>
      <c r="E21" s="13"/>
      <c r="F21" s="4"/>
      <c r="G21" s="4"/>
      <c r="H21" s="4"/>
      <c r="I21" s="4"/>
      <c r="J21" s="4"/>
      <c r="K21" s="4"/>
      <c r="L21" s="4"/>
      <c r="M21" s="4"/>
    </row>
    <row r="22" spans="2:17" s="1" customFormat="1" ht="15" customHeight="1">
      <c r="B22" s="15"/>
      <c r="C22" s="16"/>
      <c r="D22" s="2"/>
      <c r="E22" s="13"/>
      <c r="F22" s="4"/>
      <c r="G22" s="4"/>
      <c r="H22" s="4"/>
      <c r="I22" s="4"/>
      <c r="J22" s="4"/>
      <c r="K22" s="4"/>
      <c r="L22" s="4"/>
      <c r="M22" s="4"/>
    </row>
    <row r="23" spans="2:17" s="1" customFormat="1" ht="15" customHeight="1">
      <c r="B23" s="15"/>
      <c r="C23" s="16"/>
      <c r="D23" s="2"/>
      <c r="E23" s="13"/>
      <c r="F23" s="4"/>
      <c r="G23" s="4"/>
      <c r="H23" s="4"/>
      <c r="I23" s="4"/>
      <c r="J23" s="4"/>
      <c r="K23" s="4"/>
      <c r="L23" s="4"/>
      <c r="M23" s="4"/>
    </row>
    <row r="24" spans="2:17" s="1" customFormat="1" ht="15" customHeight="1">
      <c r="B24" s="15"/>
      <c r="C24" s="16"/>
      <c r="D24" s="2"/>
      <c r="E24" s="13"/>
      <c r="F24" s="4"/>
      <c r="G24" s="4"/>
      <c r="H24" s="4"/>
      <c r="I24" s="4"/>
      <c r="J24" s="4"/>
      <c r="K24" s="4"/>
      <c r="L24" s="4"/>
      <c r="M24" s="4"/>
    </row>
    <row r="25" spans="2:17" s="1" customFormat="1" ht="15" customHeight="1">
      <c r="B25" s="15"/>
      <c r="C25" s="16"/>
      <c r="D25" s="2"/>
      <c r="E25" s="13"/>
      <c r="F25" s="4"/>
      <c r="G25" s="4"/>
      <c r="H25" s="4"/>
      <c r="I25" s="4"/>
      <c r="J25" s="4"/>
      <c r="K25" s="4"/>
      <c r="L25" s="4"/>
      <c r="M25" s="4"/>
    </row>
    <row r="26" spans="2:17" s="1" customFormat="1" ht="15" customHeight="1">
      <c r="B26" s="15"/>
      <c r="C26" s="16"/>
      <c r="D26" s="2"/>
      <c r="E26" s="13"/>
      <c r="F26" s="4"/>
      <c r="G26" s="4"/>
      <c r="H26" s="4"/>
      <c r="I26" s="4"/>
      <c r="J26" s="4"/>
      <c r="K26" s="4"/>
      <c r="L26" s="4"/>
      <c r="M26" s="4"/>
    </row>
    <row r="27" spans="2:17" s="1" customFormat="1" ht="15" customHeight="1">
      <c r="B27" s="20"/>
      <c r="C27" s="20"/>
      <c r="D27" s="45"/>
      <c r="E27" s="34"/>
      <c r="F27" s="10"/>
      <c r="G27" s="10"/>
      <c r="H27" s="10"/>
      <c r="I27" s="10"/>
      <c r="J27" s="10"/>
      <c r="K27" s="10"/>
      <c r="L27" s="10"/>
      <c r="M27" s="10"/>
    </row>
    <row r="28" spans="2:17" s="4" customFormat="1" ht="129.94999999999999" customHeight="1">
      <c r="B28" s="20"/>
      <c r="C28" s="20"/>
      <c r="D28" s="45"/>
      <c r="E28" s="21"/>
      <c r="F28" s="22" t="s">
        <v>179</v>
      </c>
      <c r="G28" s="23" t="s">
        <v>180</v>
      </c>
      <c r="H28" s="23" t="s">
        <v>174</v>
      </c>
      <c r="I28" s="23" t="s">
        <v>181</v>
      </c>
      <c r="J28" s="23" t="s">
        <v>182</v>
      </c>
      <c r="K28" s="23" t="s">
        <v>183</v>
      </c>
      <c r="L28" s="23" t="s">
        <v>184</v>
      </c>
      <c r="M28" s="24" t="s">
        <v>47</v>
      </c>
      <c r="N28" s="17"/>
      <c r="O28" s="17"/>
      <c r="P28" s="1"/>
      <c r="Q28" s="1"/>
    </row>
    <row r="29" spans="2:17" s="3" customFormat="1" ht="20.100000000000001" customHeight="1">
      <c r="B29" s="20"/>
      <c r="C29" s="20"/>
      <c r="D29" s="45"/>
      <c r="E29" s="11" t="s">
        <v>0</v>
      </c>
      <c r="F29" s="25"/>
      <c r="G29" s="26"/>
      <c r="H29" s="26"/>
      <c r="I29" s="26"/>
      <c r="J29" s="26"/>
      <c r="K29" s="26"/>
      <c r="L29" s="26"/>
      <c r="M29" s="27"/>
      <c r="P29" s="1"/>
      <c r="Q29" s="1"/>
    </row>
    <row r="30" spans="2:17" s="1" customFormat="1" ht="22.5" customHeight="1">
      <c r="B30" s="279" t="s">
        <v>2</v>
      </c>
      <c r="C30" s="280"/>
      <c r="D30" s="280"/>
      <c r="E30" s="38">
        <v>61</v>
      </c>
      <c r="F30" s="35">
        <v>29.508196721311474</v>
      </c>
      <c r="G30" s="32">
        <v>4.918032786885246</v>
      </c>
      <c r="H30" s="32">
        <v>19.672131147540984</v>
      </c>
      <c r="I30" s="32">
        <v>44.26229508196721</v>
      </c>
      <c r="J30" s="32">
        <v>40.983606557377051</v>
      </c>
      <c r="K30" s="32">
        <v>8.1967213114754092</v>
      </c>
      <c r="L30" s="32">
        <v>3.278688524590164</v>
      </c>
      <c r="M30" s="33">
        <v>3.278688524590164</v>
      </c>
      <c r="N30" s="16"/>
      <c r="O30" s="16"/>
    </row>
    <row r="31" spans="2:17" s="1" customFormat="1" ht="22.5" customHeight="1">
      <c r="B31" s="281" t="s">
        <v>3</v>
      </c>
      <c r="C31" s="42" t="s">
        <v>4</v>
      </c>
      <c r="D31" s="43"/>
      <c r="E31" s="39">
        <v>45</v>
      </c>
      <c r="F31" s="54">
        <v>35.555555555555557</v>
      </c>
      <c r="G31" s="28">
        <v>2.2222222222222223</v>
      </c>
      <c r="H31" s="28">
        <v>20</v>
      </c>
      <c r="I31" s="62">
        <v>51.111111111111107</v>
      </c>
      <c r="J31" s="60">
        <v>33.333333333333329</v>
      </c>
      <c r="K31" s="28">
        <v>11.111111111111111</v>
      </c>
      <c r="L31" s="28">
        <v>2.2222222222222223</v>
      </c>
      <c r="M31" s="29">
        <v>4.4444444444444446</v>
      </c>
      <c r="N31" s="16"/>
      <c r="O31" s="16"/>
    </row>
    <row r="32" spans="2:17" s="1" customFormat="1" ht="22.5" customHeight="1">
      <c r="B32" s="282"/>
      <c r="C32" s="41" t="s">
        <v>5</v>
      </c>
      <c r="D32" s="44"/>
      <c r="E32" s="40">
        <v>16</v>
      </c>
      <c r="F32" s="37">
        <v>12.5</v>
      </c>
      <c r="G32" s="30">
        <v>12.5</v>
      </c>
      <c r="H32" s="30">
        <v>18.75</v>
      </c>
      <c r="I32" s="30">
        <v>25</v>
      </c>
      <c r="J32" s="30">
        <v>62.5</v>
      </c>
      <c r="K32" s="30">
        <v>0</v>
      </c>
      <c r="L32" s="30">
        <v>6.25</v>
      </c>
      <c r="M32" s="31">
        <v>0</v>
      </c>
      <c r="N32" s="16"/>
      <c r="O32" s="16"/>
    </row>
    <row r="34" spans="6:24">
      <c r="F34" s="77">
        <f>SUM(F32-F31)</f>
        <v>-23.055555555555557</v>
      </c>
      <c r="G34" s="77">
        <f t="shared" ref="G34:M34" si="0">SUM(G32-G31)</f>
        <v>10.277777777777779</v>
      </c>
      <c r="H34" s="77">
        <f t="shared" si="0"/>
        <v>-1.25</v>
      </c>
      <c r="I34" s="77">
        <f t="shared" si="0"/>
        <v>-26.111111111111107</v>
      </c>
      <c r="J34" s="77">
        <f t="shared" si="0"/>
        <v>29.166666666666671</v>
      </c>
      <c r="K34" s="77">
        <f t="shared" si="0"/>
        <v>-11.111111111111111</v>
      </c>
      <c r="L34" s="77">
        <f t="shared" si="0"/>
        <v>4.0277777777777777</v>
      </c>
      <c r="M34" s="77">
        <f t="shared" si="0"/>
        <v>-4.4444444444444446</v>
      </c>
    </row>
    <row r="36" spans="6:24" s="125" customFormat="1" ht="100.5" customHeight="1">
      <c r="P36" s="99"/>
      <c r="Q36" s="131" t="s">
        <v>179</v>
      </c>
      <c r="R36" s="132" t="s">
        <v>180</v>
      </c>
      <c r="S36" s="132" t="s">
        <v>174</v>
      </c>
      <c r="T36" s="132" t="s">
        <v>181</v>
      </c>
      <c r="U36" s="132" t="s">
        <v>182</v>
      </c>
      <c r="V36" s="132" t="s">
        <v>183</v>
      </c>
      <c r="W36" s="132" t="s">
        <v>184</v>
      </c>
      <c r="X36" s="133" t="s">
        <v>262</v>
      </c>
    </row>
    <row r="37" spans="6:24" s="125" customFormat="1" ht="31.5" customHeight="1">
      <c r="P37" s="147" t="s">
        <v>263</v>
      </c>
      <c r="Q37" s="144">
        <v>35.555555555555557</v>
      </c>
      <c r="R37" s="145">
        <v>2.2222222222222223</v>
      </c>
      <c r="S37" s="145">
        <v>20</v>
      </c>
      <c r="T37" s="145">
        <v>51.111111111111107</v>
      </c>
      <c r="U37" s="145">
        <v>33.333333333333329</v>
      </c>
      <c r="V37" s="145">
        <v>11.111111111111111</v>
      </c>
      <c r="W37" s="145">
        <v>2.2222222222222223</v>
      </c>
      <c r="X37" s="146">
        <v>4.4444444444444446</v>
      </c>
    </row>
    <row r="38" spans="6:24" s="125" customFormat="1" ht="31.5" customHeight="1">
      <c r="P38" s="147" t="s">
        <v>264</v>
      </c>
      <c r="Q38" s="144">
        <v>12.5</v>
      </c>
      <c r="R38" s="145">
        <v>12.5</v>
      </c>
      <c r="S38" s="145">
        <v>18.75</v>
      </c>
      <c r="T38" s="145">
        <v>25</v>
      </c>
      <c r="U38" s="145">
        <v>62.5</v>
      </c>
      <c r="V38" s="145">
        <v>0</v>
      </c>
      <c r="W38" s="145">
        <v>6.25</v>
      </c>
      <c r="X38" s="146">
        <v>0</v>
      </c>
    </row>
  </sheetData>
  <mergeCells count="2">
    <mergeCell ref="B30:D30"/>
    <mergeCell ref="B31:B32"/>
  </mergeCells>
  <phoneticPr fontId="7"/>
  <conditionalFormatting sqref="C31:C32 F28:M28">
    <cfRule type="cellIs" dxfId="27" priority="4" stopIfTrue="1" operator="equal">
      <formula>"."</formula>
    </cfRule>
  </conditionalFormatting>
  <conditionalFormatting sqref="N28">
    <cfRule type="cellIs" dxfId="26" priority="3" stopIfTrue="1" operator="equal">
      <formula>"."</formula>
    </cfRule>
  </conditionalFormatting>
  <conditionalFormatting sqref="O28">
    <cfRule type="cellIs" dxfId="25" priority="2" stopIfTrue="1" operator="equal">
      <formula>"."</formula>
    </cfRule>
  </conditionalFormatting>
  <conditionalFormatting sqref="P37:P38 Q36:X36">
    <cfRule type="cellIs" dxfId="24"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S37"/>
  <sheetViews>
    <sheetView topLeftCell="A29" zoomScaleNormal="100" workbookViewId="0">
      <selection activeCell="C32" sqref="C32"/>
    </sheetView>
  </sheetViews>
  <sheetFormatPr defaultColWidth="5.25" defaultRowHeight="13.5"/>
  <cols>
    <col min="1" max="2" width="7" customWidth="1"/>
    <col min="3" max="3" width="25.625" customWidth="1"/>
    <col min="4" max="4" width="4.625" customWidth="1"/>
    <col min="5" max="5" width="5.375" customWidth="1"/>
    <col min="6" max="15" width="8.25" customWidth="1"/>
    <col min="16" max="17" width="5.25" customWidth="1"/>
    <col min="18" max="18" width="3.375" customWidth="1"/>
    <col min="19" max="19" width="7" customWidth="1"/>
    <col min="20" max="20" width="25.625" customWidth="1"/>
    <col min="21" max="21" width="5.375" customWidth="1"/>
  </cols>
  <sheetData>
    <row r="1" spans="2:19" s="1" customFormat="1" ht="21.75" customHeight="1">
      <c r="B1" s="15"/>
      <c r="C1" s="16"/>
      <c r="D1" s="2"/>
      <c r="E1" s="13"/>
      <c r="F1" s="4"/>
      <c r="G1" s="4"/>
      <c r="H1" s="4"/>
      <c r="I1" s="4"/>
      <c r="J1" s="4"/>
      <c r="K1" s="4"/>
      <c r="L1" s="4"/>
      <c r="M1" s="4"/>
      <c r="N1" s="4"/>
      <c r="O1" s="4"/>
    </row>
    <row r="2" spans="2:19" s="1" customFormat="1" ht="15" customHeight="1">
      <c r="B2" s="15"/>
      <c r="C2" s="16"/>
      <c r="D2" s="2"/>
      <c r="E2" s="13"/>
      <c r="F2" s="4"/>
      <c r="G2" s="4"/>
      <c r="H2" s="4"/>
      <c r="I2" s="4"/>
      <c r="J2" s="4"/>
      <c r="K2" s="4"/>
      <c r="L2" s="4"/>
      <c r="M2" s="4"/>
      <c r="N2" s="4"/>
      <c r="O2" s="4"/>
    </row>
    <row r="3" spans="2:19" s="1" customFormat="1" ht="15" customHeight="1">
      <c r="B3" s="15"/>
      <c r="C3" s="16"/>
      <c r="D3" s="2"/>
      <c r="E3" s="13"/>
      <c r="F3" s="4"/>
      <c r="G3" s="4"/>
      <c r="H3" s="4"/>
      <c r="I3" s="4"/>
      <c r="J3" s="4"/>
      <c r="K3" s="4"/>
      <c r="L3" s="4"/>
      <c r="M3" s="4"/>
      <c r="N3" s="4"/>
      <c r="O3" s="4"/>
    </row>
    <row r="4" spans="2:19" s="1" customFormat="1" ht="15" customHeight="1">
      <c r="B4" s="15"/>
      <c r="C4" s="16"/>
      <c r="D4" s="2"/>
      <c r="E4" s="13"/>
      <c r="F4" s="4"/>
      <c r="G4" s="4"/>
      <c r="H4" s="4"/>
      <c r="I4" s="4"/>
      <c r="J4" s="4"/>
      <c r="K4" s="4"/>
      <c r="L4" s="4"/>
      <c r="M4" s="4"/>
      <c r="N4" s="4"/>
      <c r="O4" s="4"/>
    </row>
    <row r="5" spans="2:19" s="1" customFormat="1" ht="15" customHeight="1">
      <c r="B5" s="15"/>
      <c r="C5" s="16"/>
      <c r="D5" s="2"/>
      <c r="E5" s="13"/>
      <c r="F5" s="4"/>
      <c r="G5" s="4"/>
      <c r="H5" s="4"/>
      <c r="I5" s="4"/>
      <c r="J5" s="4"/>
      <c r="K5" s="4"/>
      <c r="L5" s="4"/>
      <c r="M5" s="4"/>
      <c r="N5" s="4"/>
      <c r="O5" s="4"/>
    </row>
    <row r="6" spans="2:19" s="1" customFormat="1" ht="15" customHeight="1">
      <c r="B6" s="15"/>
      <c r="C6" s="16"/>
      <c r="D6" s="2"/>
      <c r="E6" s="13"/>
      <c r="F6" s="4"/>
      <c r="G6" s="4"/>
      <c r="H6" s="4"/>
      <c r="I6" s="4"/>
      <c r="J6" s="4"/>
      <c r="K6" s="4"/>
      <c r="L6" s="4"/>
      <c r="M6" s="4"/>
      <c r="N6" s="4"/>
      <c r="O6" s="4"/>
    </row>
    <row r="7" spans="2:19" s="1" customFormat="1" ht="15" customHeight="1">
      <c r="B7" s="15"/>
      <c r="C7" s="16"/>
      <c r="D7" s="2"/>
      <c r="E7" s="13"/>
      <c r="F7" s="4"/>
      <c r="G7" s="4"/>
      <c r="H7" s="4"/>
      <c r="I7" s="4"/>
      <c r="J7" s="4"/>
      <c r="K7" s="4"/>
      <c r="L7" s="4"/>
      <c r="M7" s="4"/>
      <c r="N7" s="4"/>
      <c r="O7" s="4"/>
    </row>
    <row r="8" spans="2:19" s="1" customFormat="1" ht="15" hidden="1" customHeight="1">
      <c r="B8" s="15"/>
      <c r="C8" s="16"/>
      <c r="D8" s="2"/>
      <c r="E8" s="13"/>
      <c r="F8" s="4"/>
      <c r="G8" s="4"/>
      <c r="H8" s="4"/>
      <c r="I8" s="4"/>
      <c r="J8" s="4"/>
      <c r="K8" s="4"/>
      <c r="L8" s="4"/>
      <c r="M8" s="4"/>
      <c r="N8" s="4"/>
      <c r="O8" s="4"/>
    </row>
    <row r="9" spans="2:19" s="1" customFormat="1" ht="15" hidden="1" customHeight="1">
      <c r="B9" s="15"/>
      <c r="C9" s="16"/>
      <c r="D9" s="2"/>
      <c r="E9" s="13"/>
      <c r="F9" s="4"/>
      <c r="G9" s="4"/>
      <c r="H9" s="4"/>
      <c r="I9" s="4"/>
      <c r="J9" s="4"/>
      <c r="K9" s="4"/>
      <c r="L9" s="4"/>
      <c r="M9" s="4"/>
      <c r="N9" s="4"/>
      <c r="O9" s="4"/>
      <c r="R9" s="4"/>
      <c r="S9" s="4"/>
    </row>
    <row r="10" spans="2:19" s="1" customFormat="1" ht="15" hidden="1" customHeight="1">
      <c r="B10" s="15"/>
      <c r="C10" s="16"/>
      <c r="D10" s="2"/>
      <c r="E10" s="13"/>
      <c r="F10" s="4"/>
      <c r="G10" s="4"/>
      <c r="H10" s="4"/>
      <c r="I10" s="4"/>
      <c r="J10" s="4"/>
      <c r="K10" s="4"/>
      <c r="L10" s="4"/>
      <c r="M10" s="4"/>
      <c r="N10" s="4"/>
      <c r="O10" s="4"/>
      <c r="R10" s="3"/>
      <c r="S10" s="3"/>
    </row>
    <row r="11" spans="2:19" s="1" customFormat="1" ht="15" hidden="1" customHeight="1">
      <c r="B11" s="15"/>
      <c r="C11" s="16"/>
      <c r="D11" s="2"/>
      <c r="E11" s="13"/>
      <c r="F11" s="4"/>
      <c r="G11" s="4"/>
      <c r="H11" s="4"/>
      <c r="I11" s="4"/>
      <c r="J11" s="4"/>
      <c r="K11" s="4"/>
      <c r="L11" s="4"/>
      <c r="M11" s="4"/>
      <c r="N11" s="4"/>
      <c r="O11" s="4"/>
      <c r="R11" s="6"/>
    </row>
    <row r="12" spans="2:19" s="1" customFormat="1" ht="15" hidden="1" customHeight="1">
      <c r="B12" s="15"/>
      <c r="C12" s="16"/>
      <c r="D12" s="2"/>
      <c r="E12" s="13"/>
      <c r="F12" s="4"/>
      <c r="G12" s="4"/>
      <c r="H12" s="4"/>
      <c r="I12" s="4"/>
      <c r="J12" s="4"/>
      <c r="K12" s="4"/>
      <c r="L12" s="4"/>
      <c r="M12" s="4"/>
      <c r="N12" s="4"/>
      <c r="O12" s="4"/>
      <c r="R12" s="6"/>
    </row>
    <row r="13" spans="2:19" s="1" customFormat="1" ht="15" hidden="1" customHeight="1">
      <c r="B13" s="15"/>
      <c r="C13" s="16"/>
      <c r="D13" s="2"/>
      <c r="E13" s="13"/>
      <c r="F13" s="4"/>
      <c r="G13" s="4"/>
      <c r="H13" s="4"/>
      <c r="I13" s="4"/>
      <c r="J13" s="4"/>
      <c r="K13" s="4"/>
      <c r="L13" s="4"/>
      <c r="M13" s="4"/>
      <c r="N13" s="4"/>
      <c r="O13" s="4"/>
      <c r="R13" s="6"/>
    </row>
    <row r="14" spans="2:19" s="1" customFormat="1" ht="15" customHeight="1">
      <c r="B14" s="15"/>
      <c r="C14" s="16"/>
      <c r="D14" s="2"/>
      <c r="E14" s="13"/>
      <c r="F14" s="4"/>
      <c r="G14" s="4"/>
      <c r="H14" s="4"/>
      <c r="I14" s="4"/>
      <c r="J14" s="4"/>
      <c r="K14" s="4"/>
      <c r="L14" s="4"/>
      <c r="M14" s="4"/>
      <c r="N14" s="4"/>
      <c r="O14" s="4"/>
    </row>
    <row r="15" spans="2:19" s="1" customFormat="1" ht="15" customHeight="1">
      <c r="B15" s="15"/>
      <c r="C15" s="16"/>
      <c r="D15" s="2"/>
      <c r="E15" s="13"/>
      <c r="F15" s="4"/>
      <c r="G15" s="4"/>
      <c r="H15" s="4"/>
      <c r="I15" s="4"/>
      <c r="J15" s="4"/>
      <c r="K15" s="4"/>
      <c r="L15" s="4"/>
      <c r="M15" s="4"/>
      <c r="N15" s="4"/>
      <c r="O15" s="4"/>
    </row>
    <row r="16" spans="2:19" s="1" customFormat="1" ht="15" customHeight="1">
      <c r="B16" s="15"/>
      <c r="C16" s="16"/>
      <c r="D16" s="2"/>
      <c r="E16" s="13"/>
      <c r="F16" s="4"/>
      <c r="G16" s="4"/>
      <c r="H16" s="4"/>
      <c r="I16" s="4"/>
      <c r="J16" s="4"/>
      <c r="K16" s="4"/>
      <c r="L16" s="4"/>
      <c r="M16" s="4"/>
      <c r="N16" s="4"/>
      <c r="O16" s="4"/>
    </row>
    <row r="17" spans="2:19" s="1" customFormat="1" ht="15" customHeight="1">
      <c r="B17" s="15"/>
      <c r="C17" s="16"/>
      <c r="D17" s="2"/>
      <c r="E17" s="13"/>
      <c r="F17" s="4"/>
      <c r="G17" s="4"/>
      <c r="H17" s="4"/>
      <c r="I17" s="4"/>
      <c r="J17" s="4"/>
      <c r="K17" s="4"/>
      <c r="L17" s="4"/>
      <c r="M17" s="4"/>
      <c r="N17" s="4"/>
      <c r="O17" s="4"/>
    </row>
    <row r="18" spans="2:19" s="1" customFormat="1" ht="15" customHeight="1">
      <c r="B18" s="15"/>
      <c r="C18" s="16"/>
      <c r="D18" s="2"/>
      <c r="E18" s="13"/>
      <c r="F18" s="4"/>
      <c r="G18" s="4"/>
      <c r="H18" s="4"/>
      <c r="I18" s="4"/>
      <c r="J18" s="4"/>
      <c r="K18" s="4"/>
      <c r="L18" s="4"/>
      <c r="M18" s="4"/>
      <c r="N18" s="4"/>
      <c r="O18" s="4"/>
    </row>
    <row r="19" spans="2:19" s="1" customFormat="1" ht="15" customHeight="1">
      <c r="B19" s="15"/>
      <c r="C19" s="16"/>
      <c r="D19" s="2"/>
      <c r="E19" s="13"/>
      <c r="F19" s="4"/>
      <c r="G19" s="4"/>
      <c r="H19" s="4"/>
      <c r="I19" s="4"/>
      <c r="J19" s="4"/>
      <c r="K19" s="4"/>
      <c r="L19" s="4"/>
      <c r="M19" s="4"/>
      <c r="N19" s="4"/>
      <c r="O19" s="4"/>
    </row>
    <row r="20" spans="2:19" s="1" customFormat="1" ht="15" customHeight="1">
      <c r="B20" s="15"/>
      <c r="C20" s="16"/>
      <c r="D20" s="2"/>
      <c r="E20" s="13"/>
      <c r="F20" s="4"/>
      <c r="G20" s="4"/>
      <c r="H20" s="4"/>
      <c r="I20" s="4"/>
      <c r="J20" s="4"/>
      <c r="K20" s="4"/>
      <c r="L20" s="4"/>
      <c r="M20" s="4"/>
      <c r="N20" s="4"/>
      <c r="O20" s="4"/>
    </row>
    <row r="21" spans="2:19" s="1" customFormat="1" ht="15" customHeight="1">
      <c r="B21" s="15"/>
      <c r="C21" s="16"/>
      <c r="D21" s="2"/>
      <c r="E21" s="13"/>
      <c r="F21" s="4"/>
      <c r="G21" s="4"/>
      <c r="H21" s="4"/>
      <c r="I21" s="4"/>
      <c r="J21" s="4"/>
      <c r="K21" s="4"/>
      <c r="L21" s="4"/>
      <c r="M21" s="4"/>
      <c r="N21" s="4"/>
      <c r="O21" s="4"/>
    </row>
    <row r="22" spans="2:19" s="1" customFormat="1" ht="15" customHeight="1">
      <c r="B22" s="15"/>
      <c r="C22" s="16"/>
      <c r="D22" s="2"/>
      <c r="E22" s="13"/>
      <c r="F22" s="4"/>
      <c r="G22" s="4"/>
      <c r="H22" s="4"/>
      <c r="I22" s="4"/>
      <c r="J22" s="4"/>
      <c r="K22" s="4"/>
      <c r="L22" s="4"/>
      <c r="M22" s="4"/>
      <c r="N22" s="4"/>
      <c r="O22" s="4"/>
    </row>
    <row r="23" spans="2:19" s="1" customFormat="1" ht="15" customHeight="1">
      <c r="B23" s="15"/>
      <c r="C23" s="16"/>
      <c r="D23" s="2"/>
      <c r="E23" s="13"/>
      <c r="F23" s="4"/>
      <c r="G23" s="4"/>
      <c r="H23" s="4"/>
      <c r="I23" s="4"/>
      <c r="J23" s="4"/>
      <c r="K23" s="4"/>
      <c r="L23" s="4"/>
      <c r="M23" s="4"/>
      <c r="N23" s="4"/>
      <c r="O23" s="4"/>
    </row>
    <row r="24" spans="2:19" s="1" customFormat="1" ht="15" customHeight="1">
      <c r="B24" s="15"/>
      <c r="C24" s="16"/>
      <c r="D24" s="2"/>
      <c r="E24" s="13"/>
      <c r="F24" s="4"/>
      <c r="G24" s="4"/>
      <c r="H24" s="4"/>
      <c r="I24" s="4"/>
      <c r="J24" s="4"/>
      <c r="K24" s="4"/>
      <c r="L24" s="4"/>
      <c r="M24" s="4"/>
      <c r="N24" s="4"/>
      <c r="O24" s="4"/>
    </row>
    <row r="25" spans="2:19" s="1" customFormat="1" ht="15" customHeight="1">
      <c r="B25" s="15"/>
      <c r="C25" s="16"/>
      <c r="D25" s="2"/>
      <c r="E25" s="13"/>
      <c r="F25" s="4"/>
      <c r="G25" s="4"/>
      <c r="H25" s="4"/>
      <c r="I25" s="4"/>
      <c r="J25" s="4"/>
      <c r="K25" s="4"/>
      <c r="L25" s="4"/>
      <c r="M25" s="4"/>
      <c r="N25" s="4"/>
      <c r="O25" s="4"/>
    </row>
    <row r="26" spans="2:19" s="1" customFormat="1" ht="15" customHeight="1">
      <c r="B26" s="15"/>
      <c r="C26" s="16"/>
      <c r="D26" s="2"/>
      <c r="E26" s="13"/>
      <c r="F26" s="4"/>
      <c r="G26" s="4"/>
      <c r="H26" s="4"/>
      <c r="I26" s="4"/>
      <c r="J26" s="4"/>
      <c r="K26" s="4"/>
      <c r="L26" s="4"/>
      <c r="M26" s="4"/>
      <c r="N26" s="4"/>
      <c r="O26" s="4"/>
    </row>
    <row r="27" spans="2:19" s="1" customFormat="1" ht="15" customHeight="1">
      <c r="B27" s="20"/>
      <c r="C27" s="20"/>
      <c r="D27" s="45"/>
      <c r="E27" s="34"/>
      <c r="F27" s="10"/>
      <c r="G27" s="10"/>
      <c r="H27" s="10"/>
      <c r="I27" s="10"/>
      <c r="J27" s="10"/>
      <c r="K27" s="10"/>
      <c r="L27" s="10"/>
      <c r="M27" s="10"/>
      <c r="N27" s="10"/>
      <c r="O27" s="10"/>
    </row>
    <row r="28" spans="2:19" s="4" customFormat="1" ht="129.94999999999999" customHeight="1">
      <c r="B28" s="20"/>
      <c r="C28" s="20"/>
      <c r="D28" s="45"/>
      <c r="E28" s="21"/>
      <c r="F28" s="22" t="s">
        <v>185</v>
      </c>
      <c r="G28" s="23" t="s">
        <v>186</v>
      </c>
      <c r="H28" s="23" t="s">
        <v>187</v>
      </c>
      <c r="I28" s="23" t="s">
        <v>188</v>
      </c>
      <c r="J28" s="23" t="s">
        <v>189</v>
      </c>
      <c r="K28" s="23" t="s">
        <v>190</v>
      </c>
      <c r="L28" s="23" t="s">
        <v>191</v>
      </c>
      <c r="M28" s="23" t="s">
        <v>192</v>
      </c>
      <c r="N28" s="23" t="s">
        <v>193</v>
      </c>
      <c r="O28" s="24" t="s">
        <v>231</v>
      </c>
      <c r="P28" s="17"/>
      <c r="Q28" s="17"/>
      <c r="R28" s="1"/>
      <c r="S28" s="1"/>
    </row>
    <row r="29" spans="2:19" s="3" customFormat="1" ht="20.100000000000001" customHeight="1">
      <c r="B29" s="20"/>
      <c r="C29" s="20"/>
      <c r="D29" s="45"/>
      <c r="E29" s="11" t="s">
        <v>0</v>
      </c>
      <c r="F29" s="25"/>
      <c r="G29" s="26"/>
      <c r="H29" s="26"/>
      <c r="I29" s="26"/>
      <c r="J29" s="26"/>
      <c r="K29" s="26"/>
      <c r="L29" s="26"/>
      <c r="M29" s="26"/>
      <c r="N29" s="26"/>
      <c r="O29" s="27"/>
      <c r="R29" s="1"/>
      <c r="S29" s="1"/>
    </row>
    <row r="30" spans="2:19" s="1" customFormat="1" ht="22.5" customHeight="1">
      <c r="B30" s="279" t="s">
        <v>2</v>
      </c>
      <c r="C30" s="280"/>
      <c r="D30" s="280"/>
      <c r="E30" s="38">
        <v>548</v>
      </c>
      <c r="F30" s="35">
        <v>47.992700729927009</v>
      </c>
      <c r="G30" s="32">
        <v>21.350364963503647</v>
      </c>
      <c r="H30" s="32">
        <v>50.729927007299267</v>
      </c>
      <c r="I30" s="32">
        <v>19.708029197080293</v>
      </c>
      <c r="J30" s="32">
        <v>21.350364963503647</v>
      </c>
      <c r="K30" s="32">
        <v>20.802919708029197</v>
      </c>
      <c r="L30" s="32">
        <v>24.087591240875913</v>
      </c>
      <c r="M30" s="32">
        <v>23.905109489051096</v>
      </c>
      <c r="N30" s="32">
        <v>17.883211678832119</v>
      </c>
      <c r="O30" s="33">
        <v>1.0948905109489051</v>
      </c>
      <c r="P30" s="16"/>
      <c r="Q30" s="16"/>
    </row>
    <row r="31" spans="2:19" s="1" customFormat="1" ht="22.5" customHeight="1">
      <c r="B31" s="281" t="s">
        <v>3</v>
      </c>
      <c r="C31" s="42" t="s">
        <v>4</v>
      </c>
      <c r="D31" s="43"/>
      <c r="E31" s="39">
        <v>428</v>
      </c>
      <c r="F31" s="36">
        <v>49.065420560747661</v>
      </c>
      <c r="G31" s="28">
        <v>19.859813084112147</v>
      </c>
      <c r="H31" s="28">
        <v>50.23364485981309</v>
      </c>
      <c r="I31" s="28">
        <v>17.990654205607477</v>
      </c>
      <c r="J31" s="28">
        <v>21.495327102803738</v>
      </c>
      <c r="K31" s="28">
        <v>17.75700934579439</v>
      </c>
      <c r="L31" s="28">
        <v>23.364485981308412</v>
      </c>
      <c r="M31" s="28">
        <v>24.065420560747665</v>
      </c>
      <c r="N31" s="28">
        <v>17.75700934579439</v>
      </c>
      <c r="O31" s="29">
        <v>1.4018691588785046</v>
      </c>
      <c r="P31" s="16"/>
      <c r="Q31" s="16"/>
    </row>
    <row r="32" spans="2:19" s="1" customFormat="1" ht="22.5" customHeight="1">
      <c r="B32" s="282"/>
      <c r="C32" s="41" t="s">
        <v>5</v>
      </c>
      <c r="D32" s="44"/>
      <c r="E32" s="40">
        <v>120</v>
      </c>
      <c r="F32" s="37">
        <v>44.166666666666664</v>
      </c>
      <c r="G32" s="46">
        <v>26.666666666666668</v>
      </c>
      <c r="H32" s="30">
        <v>52.5</v>
      </c>
      <c r="I32" s="46">
        <v>25.833333333333336</v>
      </c>
      <c r="J32" s="30">
        <v>20.833333333333336</v>
      </c>
      <c r="K32" s="50">
        <v>31.666666666666664</v>
      </c>
      <c r="L32" s="30">
        <v>26.666666666666668</v>
      </c>
      <c r="M32" s="30">
        <v>23.333333333333332</v>
      </c>
      <c r="N32" s="30">
        <v>18.333333333333332</v>
      </c>
      <c r="O32" s="31">
        <v>0</v>
      </c>
      <c r="P32" s="16"/>
      <c r="Q32" s="16"/>
    </row>
    <row r="34" spans="3:14">
      <c r="D34" s="75" t="str">
        <f>F28</f>
        <v>役職定年の年齢に到達した後も同じパフォーマンスを出せる人もいる</v>
      </c>
      <c r="E34" s="75" t="str">
        <f t="shared" ref="E34:M34" si="0">G28</f>
        <v>遅く管理職になった人は、すぐに役職定年になってしまう</v>
      </c>
      <c r="F34" s="75" t="str">
        <f t="shared" si="0"/>
        <v>役職定年に伴い年収が下がると、モチベーションも下がる</v>
      </c>
      <c r="G34" s="75" t="str">
        <f t="shared" si="0"/>
        <v>役職定年になると、活躍の場がなくなる</v>
      </c>
      <c r="H34" s="75" t="str">
        <f t="shared" si="0"/>
        <v>全員が等しく年齢によって処遇が変わることに違和感がある</v>
      </c>
      <c r="I34" s="75" t="str">
        <f t="shared" si="0"/>
        <v>役職定年者が同じ職場にいる場合、本人も周りもやりにくいことがある</v>
      </c>
      <c r="J34" s="75" t="str">
        <f t="shared" si="0"/>
        <v>設定された年齢の根拠がよく分からない</v>
      </c>
      <c r="K34" s="75" t="str">
        <f t="shared" si="0"/>
        <v>若い人を育てるためには必要な措置である</v>
      </c>
      <c r="L34" s="75" t="str">
        <f t="shared" si="0"/>
        <v>自分のキャリア（将来等）を見直すよいきっかけになると思う</v>
      </c>
      <c r="M34" s="75" t="str">
        <f t="shared" si="0"/>
        <v>その他</v>
      </c>
      <c r="N34" s="75"/>
    </row>
    <row r="35" spans="3:14">
      <c r="C35" t="str">
        <f>C31 &amp; "管理職(n=" &amp; E31 &amp; ")"</f>
        <v>男性管理職(n=428)</v>
      </c>
      <c r="D35" s="76">
        <f>F31</f>
        <v>49.065420560747661</v>
      </c>
      <c r="E35" s="88">
        <f t="shared" ref="E35:M35" si="1">G31</f>
        <v>19.859813084112147</v>
      </c>
      <c r="F35" s="76">
        <f t="shared" si="1"/>
        <v>50.23364485981309</v>
      </c>
      <c r="G35" s="76">
        <f t="shared" si="1"/>
        <v>17.990654205607477</v>
      </c>
      <c r="H35" s="76">
        <f t="shared" si="1"/>
        <v>21.495327102803738</v>
      </c>
      <c r="I35" s="76">
        <f t="shared" si="1"/>
        <v>17.75700934579439</v>
      </c>
      <c r="J35" s="76">
        <f t="shared" si="1"/>
        <v>23.364485981308412</v>
      </c>
      <c r="K35" s="76">
        <f t="shared" si="1"/>
        <v>24.065420560747665</v>
      </c>
      <c r="L35" s="76">
        <f t="shared" si="1"/>
        <v>17.75700934579439</v>
      </c>
      <c r="M35" s="76">
        <f t="shared" si="1"/>
        <v>1.4018691588785046</v>
      </c>
      <c r="N35" s="76"/>
    </row>
    <row r="36" spans="3:14">
      <c r="C36" t="str">
        <f>C32 &amp; "管理職(n=" &amp; E32 &amp; ")"</f>
        <v>女性管理職(n=120)</v>
      </c>
      <c r="D36" s="76">
        <f>F32</f>
        <v>44.166666666666664</v>
      </c>
      <c r="E36" s="88">
        <f t="shared" ref="E36:M36" si="2">G32</f>
        <v>26.666666666666668</v>
      </c>
      <c r="F36" s="76">
        <f t="shared" si="2"/>
        <v>52.5</v>
      </c>
      <c r="G36" s="76">
        <f t="shared" si="2"/>
        <v>25.833333333333336</v>
      </c>
      <c r="H36" s="76">
        <f t="shared" si="2"/>
        <v>20.833333333333336</v>
      </c>
      <c r="I36" s="76">
        <f t="shared" si="2"/>
        <v>31.666666666666664</v>
      </c>
      <c r="J36" s="76">
        <f t="shared" si="2"/>
        <v>26.666666666666668</v>
      </c>
      <c r="K36" s="76">
        <f t="shared" si="2"/>
        <v>23.333333333333332</v>
      </c>
      <c r="L36" s="76">
        <f t="shared" si="2"/>
        <v>18.333333333333332</v>
      </c>
      <c r="M36" s="76">
        <f t="shared" si="2"/>
        <v>0</v>
      </c>
      <c r="N36" s="76"/>
    </row>
    <row r="37" spans="3:14">
      <c r="D37" s="76">
        <f>SUM(D35-D36)</f>
        <v>4.8987538940809969</v>
      </c>
      <c r="E37" s="89">
        <f t="shared" ref="E37:M37" si="3">SUM(E35-E36)</f>
        <v>-6.8068535825545204</v>
      </c>
      <c r="F37" s="76">
        <f t="shared" si="3"/>
        <v>-2.26635514018691</v>
      </c>
      <c r="G37" s="76">
        <f t="shared" si="3"/>
        <v>-7.8426791277258587</v>
      </c>
      <c r="H37" s="76">
        <f t="shared" si="3"/>
        <v>0.66199376947040278</v>
      </c>
      <c r="I37" s="76">
        <f t="shared" si="3"/>
        <v>-13.909657320872274</v>
      </c>
      <c r="J37" s="76">
        <f t="shared" si="3"/>
        <v>-3.3021806853582554</v>
      </c>
      <c r="K37" s="76">
        <f t="shared" si="3"/>
        <v>0.73208722741433263</v>
      </c>
      <c r="L37" s="76">
        <f t="shared" si="3"/>
        <v>-0.57632398753894165</v>
      </c>
      <c r="M37" s="76">
        <f t="shared" si="3"/>
        <v>1.4018691588785046</v>
      </c>
    </row>
  </sheetData>
  <mergeCells count="2">
    <mergeCell ref="B30:D30"/>
    <mergeCell ref="B31:B32"/>
  </mergeCells>
  <phoneticPr fontId="7"/>
  <conditionalFormatting sqref="C31:C32 F28:O28">
    <cfRule type="cellIs" dxfId="23" priority="3" stopIfTrue="1" operator="equal">
      <formula>"."</formula>
    </cfRule>
  </conditionalFormatting>
  <conditionalFormatting sqref="P28">
    <cfRule type="cellIs" dxfId="22" priority="2" stopIfTrue="1" operator="equal">
      <formula>"."</formula>
    </cfRule>
  </conditionalFormatting>
  <conditionalFormatting sqref="Q28">
    <cfRule type="cellIs" dxfId="21"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U39"/>
  <sheetViews>
    <sheetView showGridLines="0" topLeftCell="A26" zoomScale="80" workbookViewId="0">
      <selection activeCell="N39" sqref="N39"/>
    </sheetView>
  </sheetViews>
  <sheetFormatPr defaultColWidth="5.25" defaultRowHeight="13.5"/>
  <cols>
    <col min="1" max="2" width="7" customWidth="1"/>
    <col min="3" max="3" width="25.625" customWidth="1"/>
    <col min="4" max="4" width="4.625" customWidth="1"/>
    <col min="5" max="5" width="5.375" customWidth="1"/>
    <col min="6" max="10" width="6.75" customWidth="1"/>
    <col min="11" max="12" width="5.25" customWidth="1"/>
    <col min="13" max="13" width="3.375" customWidth="1"/>
    <col min="14" max="14" width="7" customWidth="1"/>
    <col min="15" max="15" width="25.625" customWidth="1"/>
    <col min="16" max="16" width="5.375" customWidth="1"/>
  </cols>
  <sheetData>
    <row r="1" spans="2:14" s="1" customFormat="1" ht="21.75" customHeight="1">
      <c r="B1" s="15"/>
      <c r="C1" s="16"/>
      <c r="D1" s="2"/>
      <c r="E1" s="13"/>
      <c r="F1" s="4"/>
      <c r="G1" s="4"/>
      <c r="H1" s="4"/>
      <c r="I1" s="4"/>
      <c r="J1" s="4"/>
    </row>
    <row r="2" spans="2:14" s="1" customFormat="1" ht="15" customHeight="1">
      <c r="B2" s="15"/>
      <c r="C2" s="16"/>
      <c r="D2" s="2"/>
      <c r="E2" s="13"/>
      <c r="F2" s="4"/>
      <c r="G2" s="4"/>
      <c r="H2" s="4"/>
      <c r="I2" s="4"/>
      <c r="J2" s="4"/>
    </row>
    <row r="3" spans="2:14" s="1" customFormat="1" ht="15" customHeight="1">
      <c r="B3" s="15"/>
      <c r="C3" s="16"/>
      <c r="D3" s="2"/>
      <c r="E3" s="13"/>
      <c r="F3" s="4"/>
      <c r="G3" s="4"/>
      <c r="H3" s="4"/>
      <c r="I3" s="4"/>
      <c r="J3" s="4"/>
    </row>
    <row r="4" spans="2:14" s="1" customFormat="1" ht="15" customHeight="1">
      <c r="B4" s="15"/>
      <c r="C4" s="16"/>
      <c r="D4" s="2"/>
      <c r="E4" s="13"/>
      <c r="F4" s="4"/>
      <c r="G4" s="4"/>
      <c r="H4" s="4"/>
      <c r="I4" s="4"/>
      <c r="J4" s="4"/>
    </row>
    <row r="5" spans="2:14" s="1" customFormat="1" ht="15" customHeight="1">
      <c r="B5" s="15"/>
      <c r="C5" s="16"/>
      <c r="D5" s="2"/>
      <c r="E5" s="13"/>
      <c r="F5" s="4"/>
      <c r="G5" s="4"/>
      <c r="H5" s="4"/>
      <c r="I5" s="4"/>
      <c r="J5" s="4"/>
    </row>
    <row r="6" spans="2:14" s="1" customFormat="1" ht="15" customHeight="1">
      <c r="B6" s="15"/>
      <c r="C6" s="16"/>
      <c r="D6" s="2"/>
      <c r="E6" s="13"/>
      <c r="F6" s="4"/>
      <c r="G6" s="4"/>
      <c r="H6" s="4"/>
      <c r="I6" s="4"/>
      <c r="J6" s="4"/>
    </row>
    <row r="7" spans="2:14" s="1" customFormat="1" ht="15" customHeight="1">
      <c r="B7" s="15"/>
      <c r="C7" s="16"/>
      <c r="D7" s="2"/>
      <c r="E7" s="13"/>
      <c r="F7" s="4"/>
      <c r="G7" s="4"/>
      <c r="H7" s="4"/>
      <c r="I7" s="4"/>
      <c r="J7" s="4"/>
    </row>
    <row r="8" spans="2:14" s="1" customFormat="1" ht="15" hidden="1" customHeight="1">
      <c r="B8" s="15"/>
      <c r="C8" s="16"/>
      <c r="D8" s="2"/>
      <c r="E8" s="13"/>
      <c r="F8" s="4"/>
      <c r="G8" s="4"/>
      <c r="H8" s="4"/>
      <c r="I8" s="4"/>
      <c r="J8" s="4"/>
    </row>
    <row r="9" spans="2:14" s="1" customFormat="1" ht="15" hidden="1" customHeight="1">
      <c r="B9" s="15"/>
      <c r="C9" s="16"/>
      <c r="D9" s="2"/>
      <c r="E9" s="13"/>
      <c r="F9" s="4"/>
      <c r="G9" s="4"/>
      <c r="H9" s="4"/>
      <c r="I9" s="4"/>
      <c r="J9" s="4"/>
      <c r="M9" s="4"/>
      <c r="N9" s="4"/>
    </row>
    <row r="10" spans="2:14" s="1" customFormat="1" ht="15" hidden="1" customHeight="1">
      <c r="B10" s="15"/>
      <c r="C10" s="16"/>
      <c r="D10" s="2"/>
      <c r="E10" s="13"/>
      <c r="F10" s="4"/>
      <c r="G10" s="4"/>
      <c r="H10" s="4"/>
      <c r="I10" s="4"/>
      <c r="J10" s="4"/>
      <c r="M10" s="3"/>
      <c r="N10" s="3"/>
    </row>
    <row r="11" spans="2:14" s="1" customFormat="1" ht="15" hidden="1" customHeight="1">
      <c r="B11" s="15"/>
      <c r="C11" s="16"/>
      <c r="D11" s="2"/>
      <c r="E11" s="13"/>
      <c r="F11" s="4"/>
      <c r="G11" s="4"/>
      <c r="H11" s="4"/>
      <c r="I11" s="4"/>
      <c r="J11" s="4"/>
      <c r="M11" s="6"/>
    </row>
    <row r="12" spans="2:14" s="1" customFormat="1" ht="15" hidden="1" customHeight="1">
      <c r="B12" s="15"/>
      <c r="C12" s="16"/>
      <c r="D12" s="2"/>
      <c r="E12" s="13"/>
      <c r="F12" s="4"/>
      <c r="G12" s="4"/>
      <c r="H12" s="4"/>
      <c r="I12" s="4"/>
      <c r="J12" s="4"/>
      <c r="M12" s="6"/>
    </row>
    <row r="13" spans="2:14" s="1" customFormat="1" ht="15" hidden="1" customHeight="1">
      <c r="B13" s="15"/>
      <c r="C13" s="16"/>
      <c r="D13" s="2"/>
      <c r="E13" s="13"/>
      <c r="F13" s="4"/>
      <c r="G13" s="4"/>
      <c r="H13" s="4"/>
      <c r="I13" s="4"/>
      <c r="J13" s="4"/>
      <c r="M13" s="6"/>
    </row>
    <row r="14" spans="2:14" s="1" customFormat="1" ht="15" customHeight="1">
      <c r="B14" s="15"/>
      <c r="C14" s="16"/>
      <c r="D14" s="2"/>
      <c r="E14" s="13"/>
      <c r="F14" s="4"/>
      <c r="G14" s="4"/>
      <c r="H14" s="4"/>
      <c r="I14" s="4"/>
      <c r="J14" s="4"/>
    </row>
    <row r="15" spans="2:14" s="1" customFormat="1" ht="15" customHeight="1">
      <c r="B15" s="15"/>
      <c r="C15" s="16"/>
      <c r="D15" s="2"/>
      <c r="E15" s="13"/>
      <c r="F15" s="4"/>
      <c r="G15" s="4"/>
      <c r="H15" s="4"/>
      <c r="I15" s="4"/>
      <c r="J15" s="4"/>
    </row>
    <row r="16" spans="2:14" s="1" customFormat="1" ht="15" customHeight="1">
      <c r="B16" s="15"/>
      <c r="C16" s="16"/>
      <c r="D16" s="2"/>
      <c r="E16" s="13"/>
      <c r="F16" s="4"/>
      <c r="G16" s="4"/>
      <c r="H16" s="4"/>
      <c r="I16" s="4"/>
      <c r="J16" s="4"/>
    </row>
    <row r="17" spans="2:14" s="1" customFormat="1" ht="15" customHeight="1">
      <c r="B17" s="15"/>
      <c r="C17" s="16"/>
      <c r="D17" s="2"/>
      <c r="E17" s="13"/>
      <c r="F17" s="4"/>
      <c r="G17" s="4"/>
      <c r="H17" s="4"/>
      <c r="I17" s="4"/>
      <c r="J17" s="4"/>
    </row>
    <row r="18" spans="2:14" s="1" customFormat="1" ht="15" customHeight="1">
      <c r="B18" s="15"/>
      <c r="C18" s="16"/>
      <c r="D18" s="2"/>
      <c r="E18" s="13"/>
      <c r="F18" s="4"/>
      <c r="G18" s="4"/>
      <c r="H18" s="4"/>
      <c r="I18" s="4"/>
      <c r="J18" s="4"/>
    </row>
    <row r="19" spans="2:14" s="1" customFormat="1" ht="15" customHeight="1">
      <c r="B19" s="15"/>
      <c r="C19" s="16"/>
      <c r="D19" s="2"/>
      <c r="E19" s="13"/>
      <c r="F19" s="4"/>
      <c r="G19" s="4"/>
      <c r="H19" s="4"/>
      <c r="I19" s="4"/>
      <c r="J19" s="4"/>
    </row>
    <row r="20" spans="2:14" s="1" customFormat="1" ht="15" customHeight="1">
      <c r="B20" s="15"/>
      <c r="C20" s="16"/>
      <c r="D20" s="2"/>
      <c r="E20" s="13"/>
      <c r="F20" s="4"/>
      <c r="G20" s="4"/>
      <c r="H20" s="4"/>
      <c r="I20" s="4"/>
      <c r="J20" s="4"/>
    </row>
    <row r="21" spans="2:14" s="1" customFormat="1" ht="15" customHeight="1">
      <c r="B21" s="15"/>
      <c r="C21" s="16"/>
      <c r="D21" s="2"/>
      <c r="E21" s="13"/>
      <c r="F21" s="4"/>
      <c r="G21" s="4"/>
      <c r="H21" s="4"/>
      <c r="I21" s="4"/>
      <c r="J21" s="4"/>
    </row>
    <row r="22" spans="2:14" s="1" customFormat="1" ht="15" customHeight="1">
      <c r="B22" s="15"/>
      <c r="C22" s="16"/>
      <c r="D22" s="2"/>
      <c r="E22" s="13"/>
      <c r="F22" s="4"/>
      <c r="G22" s="4"/>
      <c r="H22" s="4"/>
      <c r="I22" s="4"/>
      <c r="J22" s="4"/>
    </row>
    <row r="23" spans="2:14" s="1" customFormat="1" ht="15" customHeight="1">
      <c r="B23" s="15"/>
      <c r="C23" s="16"/>
      <c r="D23" s="2"/>
      <c r="E23" s="13"/>
      <c r="F23" s="4"/>
      <c r="G23" s="4"/>
      <c r="H23" s="4"/>
      <c r="I23" s="4"/>
      <c r="J23" s="4"/>
    </row>
    <row r="24" spans="2:14" s="1" customFormat="1" ht="15" customHeight="1">
      <c r="B24" s="15"/>
      <c r="C24" s="16"/>
      <c r="D24" s="2"/>
      <c r="E24" s="13"/>
      <c r="F24" s="4"/>
      <c r="G24" s="4"/>
      <c r="H24" s="4"/>
      <c r="I24" s="4"/>
      <c r="J24" s="4"/>
    </row>
    <row r="25" spans="2:14" s="1" customFormat="1" ht="15" customHeight="1">
      <c r="B25" s="15"/>
      <c r="C25" s="16"/>
      <c r="D25" s="2"/>
      <c r="E25" s="13"/>
      <c r="F25" s="4"/>
      <c r="G25" s="4"/>
      <c r="H25" s="4"/>
      <c r="I25" s="4"/>
      <c r="J25" s="4"/>
    </row>
    <row r="26" spans="2:14" s="1" customFormat="1" ht="15" customHeight="1">
      <c r="B26" s="15"/>
      <c r="C26" s="16"/>
      <c r="D26" s="2"/>
      <c r="E26" s="13"/>
      <c r="F26" s="4"/>
      <c r="G26" s="4"/>
      <c r="H26" s="4"/>
      <c r="I26" s="4"/>
      <c r="J26" s="4"/>
    </row>
    <row r="27" spans="2:14" s="1" customFormat="1" ht="15" customHeight="1">
      <c r="B27" s="20"/>
      <c r="C27" s="20"/>
      <c r="D27" s="45"/>
      <c r="E27" s="34"/>
      <c r="F27" s="10"/>
      <c r="G27" s="10"/>
      <c r="H27" s="10"/>
      <c r="I27" s="10"/>
      <c r="J27" s="10"/>
    </row>
    <row r="28" spans="2:14" s="4" customFormat="1" ht="129.94999999999999" customHeight="1">
      <c r="B28" s="20"/>
      <c r="C28" s="20"/>
      <c r="D28" s="45"/>
      <c r="E28" s="21"/>
      <c r="F28" s="22" t="s">
        <v>194</v>
      </c>
      <c r="G28" s="23" t="s">
        <v>195</v>
      </c>
      <c r="H28" s="23" t="s">
        <v>196</v>
      </c>
      <c r="I28" s="23" t="s">
        <v>197</v>
      </c>
      <c r="J28" s="24" t="s">
        <v>12</v>
      </c>
      <c r="K28" s="17"/>
      <c r="L28" s="17"/>
      <c r="M28" s="1"/>
      <c r="N28" s="1"/>
    </row>
    <row r="29" spans="2:14" s="3" customFormat="1" ht="20.100000000000001" customHeight="1">
      <c r="B29" s="20"/>
      <c r="C29" s="20"/>
      <c r="D29" s="45"/>
      <c r="E29" s="11" t="s">
        <v>0</v>
      </c>
      <c r="F29" s="25"/>
      <c r="G29" s="26"/>
      <c r="H29" s="26"/>
      <c r="I29" s="26"/>
      <c r="J29" s="27"/>
      <c r="M29" s="1"/>
      <c r="N29" s="1"/>
    </row>
    <row r="30" spans="2:14" s="1" customFormat="1" ht="22.5" customHeight="1">
      <c r="B30" s="279" t="s">
        <v>2</v>
      </c>
      <c r="C30" s="280"/>
      <c r="D30" s="280"/>
      <c r="E30" s="38">
        <v>548</v>
      </c>
      <c r="F30" s="35">
        <v>42.700729927007295</v>
      </c>
      <c r="G30" s="32">
        <v>20.802919708029197</v>
      </c>
      <c r="H30" s="32">
        <v>6.7518248175182478</v>
      </c>
      <c r="I30" s="32">
        <v>22.992700729927009</v>
      </c>
      <c r="J30" s="33">
        <v>22.627737226277372</v>
      </c>
      <c r="K30" s="16"/>
      <c r="L30" s="16"/>
    </row>
    <row r="31" spans="2:14" s="1" customFormat="1" ht="22.5" customHeight="1">
      <c r="B31" s="281" t="s">
        <v>3</v>
      </c>
      <c r="C31" s="42" t="s">
        <v>4</v>
      </c>
      <c r="D31" s="43"/>
      <c r="E31" s="39">
        <v>428</v>
      </c>
      <c r="F31" s="36">
        <v>44.158878504672899</v>
      </c>
      <c r="G31" s="28">
        <v>22.429906542056074</v>
      </c>
      <c r="H31" s="28">
        <v>5.6074766355140184</v>
      </c>
      <c r="I31" s="28">
        <v>22.897196261682243</v>
      </c>
      <c r="J31" s="29">
        <v>21.962616822429908</v>
      </c>
      <c r="K31" s="170"/>
      <c r="L31" s="16"/>
    </row>
    <row r="32" spans="2:14" s="1" customFormat="1" ht="22.5" customHeight="1">
      <c r="B32" s="282"/>
      <c r="C32" s="41" t="s">
        <v>5</v>
      </c>
      <c r="D32" s="44"/>
      <c r="E32" s="40">
        <v>120</v>
      </c>
      <c r="F32" s="59">
        <v>37.5</v>
      </c>
      <c r="G32" s="49">
        <v>15</v>
      </c>
      <c r="H32" s="30">
        <v>10.833333333333334</v>
      </c>
      <c r="I32" s="30">
        <v>23.333333333333332</v>
      </c>
      <c r="J32" s="31">
        <v>25</v>
      </c>
      <c r="K32" s="170"/>
      <c r="L32" s="16"/>
    </row>
    <row r="35" spans="13:21" ht="85.5">
      <c r="M35" s="20"/>
      <c r="N35" s="20"/>
      <c r="O35" s="45"/>
      <c r="P35" s="21"/>
      <c r="Q35" s="22" t="s">
        <v>194</v>
      </c>
      <c r="R35" s="23" t="s">
        <v>195</v>
      </c>
      <c r="S35" s="23" t="s">
        <v>196</v>
      </c>
      <c r="T35" s="23" t="s">
        <v>197</v>
      </c>
      <c r="U35" s="24" t="s">
        <v>12</v>
      </c>
    </row>
    <row r="36" spans="13:21">
      <c r="M36" s="20"/>
      <c r="N36" s="20"/>
      <c r="O36" s="45"/>
      <c r="P36" s="11" t="s">
        <v>0</v>
      </c>
      <c r="Q36" s="25"/>
      <c r="R36" s="26"/>
      <c r="S36" s="26"/>
      <c r="T36" s="26"/>
      <c r="U36" s="27"/>
    </row>
    <row r="37" spans="13:21">
      <c r="M37" s="279" t="s">
        <v>2</v>
      </c>
      <c r="N37" s="280"/>
      <c r="O37" s="280"/>
      <c r="P37" s="38">
        <v>548</v>
      </c>
      <c r="Q37" s="35">
        <v>42.700729927007295</v>
      </c>
      <c r="R37" s="32">
        <v>20.802919708029197</v>
      </c>
      <c r="S37" s="32">
        <v>6.7518248175182478</v>
      </c>
      <c r="T37" s="32">
        <v>22.992700729927009</v>
      </c>
      <c r="U37" s="33">
        <v>22.627737226277372</v>
      </c>
    </row>
    <row r="38" spans="13:21" ht="24">
      <c r="M38" s="281" t="s">
        <v>3</v>
      </c>
      <c r="N38" s="42" t="s">
        <v>283</v>
      </c>
      <c r="O38" s="43"/>
      <c r="P38" s="39">
        <v>428</v>
      </c>
      <c r="Q38" s="36">
        <v>44.158878504672899</v>
      </c>
      <c r="R38" s="28">
        <v>22.429906542056074</v>
      </c>
      <c r="S38" s="28">
        <v>5.6074766355140184</v>
      </c>
      <c r="T38" s="28">
        <v>22.897196261682243</v>
      </c>
      <c r="U38" s="29">
        <v>21.962616822429908</v>
      </c>
    </row>
    <row r="39" spans="13:21" ht="24">
      <c r="M39" s="282"/>
      <c r="N39" s="41" t="s">
        <v>285</v>
      </c>
      <c r="O39" s="44"/>
      <c r="P39" s="40">
        <v>120</v>
      </c>
      <c r="Q39" s="59">
        <v>37.5</v>
      </c>
      <c r="R39" s="49">
        <v>15</v>
      </c>
      <c r="S39" s="30">
        <v>10.833333333333334</v>
      </c>
      <c r="T39" s="30">
        <v>23.333333333333332</v>
      </c>
      <c r="U39" s="31">
        <v>25</v>
      </c>
    </row>
  </sheetData>
  <mergeCells count="4">
    <mergeCell ref="B30:D30"/>
    <mergeCell ref="B31:B32"/>
    <mergeCell ref="M37:O37"/>
    <mergeCell ref="M38:M39"/>
  </mergeCells>
  <phoneticPr fontId="7"/>
  <conditionalFormatting sqref="C31:C32 F28:J28">
    <cfRule type="cellIs" dxfId="20" priority="4" stopIfTrue="1" operator="equal">
      <formula>"."</formula>
    </cfRule>
  </conditionalFormatting>
  <conditionalFormatting sqref="K28">
    <cfRule type="cellIs" dxfId="19" priority="3" stopIfTrue="1" operator="equal">
      <formula>"."</formula>
    </cfRule>
  </conditionalFormatting>
  <conditionalFormatting sqref="L28">
    <cfRule type="cellIs" dxfId="18" priority="2" stopIfTrue="1" operator="equal">
      <formula>"."</formula>
    </cfRule>
  </conditionalFormatting>
  <conditionalFormatting sqref="N38:N39 Q35:U35">
    <cfRule type="cellIs" dxfId="17"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showGridLines="0" topLeftCell="A26" zoomScale="80" workbookViewId="0">
      <selection activeCell="N32" sqref="N32"/>
    </sheetView>
  </sheetViews>
  <sheetFormatPr defaultColWidth="5.25" defaultRowHeight="13.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c r="B28" s="20"/>
      <c r="C28" s="20"/>
      <c r="D28" s="45"/>
      <c r="E28" s="21"/>
      <c r="F28" s="22" t="s">
        <v>198</v>
      </c>
      <c r="G28" s="23" t="s">
        <v>199</v>
      </c>
      <c r="H28" s="23" t="s">
        <v>200</v>
      </c>
      <c r="I28" s="24" t="s">
        <v>6</v>
      </c>
      <c r="J28" s="17"/>
      <c r="K28" s="17"/>
      <c r="L28" s="1"/>
      <c r="M28" s="9"/>
      <c r="N28" s="9"/>
      <c r="O28" s="9"/>
      <c r="Z28" s="17"/>
      <c r="AA28" s="17"/>
      <c r="AB28" s="17"/>
      <c r="AC28" s="17"/>
      <c r="AD28" s="17"/>
      <c r="AE28" s="17"/>
    </row>
    <row r="29" spans="2:123" s="3" customFormat="1" ht="20.100000000000001" customHeight="1">
      <c r="B29" s="20"/>
      <c r="C29" s="20"/>
      <c r="D29" s="45"/>
      <c r="E29" s="11" t="s">
        <v>0</v>
      </c>
      <c r="F29" s="25"/>
      <c r="G29" s="26"/>
      <c r="H29" s="26"/>
      <c r="I29" s="27"/>
      <c r="J29" s="18"/>
      <c r="K29" s="18"/>
      <c r="L29" s="1"/>
      <c r="P29" s="64" t="s">
        <v>0</v>
      </c>
      <c r="X29" s="12"/>
      <c r="Y29" s="4"/>
      <c r="Z29" s="14" t="s">
        <v>1</v>
      </c>
      <c r="AA29" s="18"/>
      <c r="AB29" s="18"/>
      <c r="AC29" s="18"/>
      <c r="AD29" s="18"/>
      <c r="AE29" s="18"/>
    </row>
    <row r="30" spans="2:123" s="1" customFormat="1" ht="22.5" customHeight="1">
      <c r="B30" s="279" t="s">
        <v>2</v>
      </c>
      <c r="C30" s="280"/>
      <c r="D30" s="280"/>
      <c r="E30" s="38">
        <v>443</v>
      </c>
      <c r="F30" s="35">
        <v>32.279909706546277</v>
      </c>
      <c r="G30" s="32">
        <v>44.018058690744923</v>
      </c>
      <c r="H30" s="32">
        <v>22.34762979683973</v>
      </c>
      <c r="I30" s="33">
        <v>1.3544018058690745</v>
      </c>
      <c r="J30" s="19"/>
      <c r="K30" s="19"/>
      <c r="M30" s="279" t="s">
        <v>2</v>
      </c>
      <c r="N30" s="280"/>
      <c r="O30" s="280"/>
      <c r="P30" s="38">
        <f t="shared" ref="P30:P32" si="0">IF(LEN(E30)=0,"",E30)</f>
        <v>443</v>
      </c>
      <c r="Q30" s="71"/>
      <c r="R30" s="72"/>
      <c r="S30" s="72"/>
      <c r="T30" s="72"/>
      <c r="U30" s="72"/>
      <c r="V30" s="72"/>
      <c r="W30" s="72"/>
      <c r="X30" s="72"/>
      <c r="Y30" s="73"/>
      <c r="Z30" s="74"/>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c r="B31" s="281" t="s">
        <v>3</v>
      </c>
      <c r="C31" s="42" t="s">
        <v>4</v>
      </c>
      <c r="D31" s="43"/>
      <c r="E31" s="39">
        <v>349</v>
      </c>
      <c r="F31" s="36">
        <v>34.097421203438394</v>
      </c>
      <c r="G31" s="28">
        <v>44.126074498567334</v>
      </c>
      <c r="H31" s="28">
        <v>20.057306590257877</v>
      </c>
      <c r="I31" s="29">
        <v>1.7191977077363898</v>
      </c>
      <c r="J31" s="19"/>
      <c r="K31" s="19"/>
      <c r="L31" s="4"/>
      <c r="M31" s="281" t="s">
        <v>3</v>
      </c>
      <c r="N31" s="42" t="s">
        <v>283</v>
      </c>
      <c r="O31" s="43"/>
      <c r="P31" s="39">
        <f t="shared" si="0"/>
        <v>349</v>
      </c>
      <c r="Q31" s="65"/>
      <c r="R31" s="7"/>
      <c r="S31" s="7"/>
      <c r="T31" s="7"/>
      <c r="U31" s="7"/>
      <c r="V31" s="7"/>
      <c r="W31" s="7"/>
      <c r="X31" s="7"/>
      <c r="Y31" s="4"/>
      <c r="Z31" s="66"/>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c r="B32" s="282"/>
      <c r="C32" s="41" t="s">
        <v>5</v>
      </c>
      <c r="D32" s="44"/>
      <c r="E32" s="40">
        <v>94</v>
      </c>
      <c r="F32" s="59">
        <v>25.531914893617021</v>
      </c>
      <c r="G32" s="30">
        <v>43.61702127659575</v>
      </c>
      <c r="H32" s="46">
        <v>30.851063829787233</v>
      </c>
      <c r="I32" s="31">
        <v>0</v>
      </c>
      <c r="J32" s="19"/>
      <c r="K32" s="19"/>
      <c r="L32" s="4"/>
      <c r="M32" s="282"/>
      <c r="N32" s="41" t="s">
        <v>285</v>
      </c>
      <c r="O32" s="44"/>
      <c r="P32" s="40">
        <f t="shared" si="0"/>
        <v>94</v>
      </c>
      <c r="Q32" s="67"/>
      <c r="R32" s="68"/>
      <c r="S32" s="68"/>
      <c r="T32" s="68"/>
      <c r="U32" s="68"/>
      <c r="V32" s="68"/>
      <c r="W32" s="68"/>
      <c r="X32" s="68"/>
      <c r="Y32" s="69"/>
      <c r="Z32" s="70"/>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row r="34" ht="22.5" customHeight="1"/>
    <row r="35" ht="22.5" customHeight="1"/>
    <row r="36" ht="22.5" customHeight="1"/>
    <row r="37" ht="22.5" customHeight="1"/>
    <row r="38" ht="22.5" customHeight="1"/>
    <row r="39" ht="22.5" customHeight="1"/>
    <row r="40" ht="22.5" customHeight="1"/>
    <row r="41" ht="22.5" customHeight="1"/>
    <row r="42" ht="22.5" customHeight="1"/>
    <row r="43" ht="22.5" customHeight="1"/>
    <row r="44" ht="22.5" customHeight="1"/>
    <row r="45" ht="22.5" customHeight="1"/>
    <row r="46" ht="22.5" customHeight="1"/>
    <row r="47" ht="22.5" customHeight="1"/>
    <row r="48" ht="22.5" customHeight="1"/>
    <row r="49" ht="22.5" customHeight="1"/>
    <row r="50" ht="22.5" customHeight="1"/>
    <row r="51" ht="22.5" customHeight="1"/>
  </sheetData>
  <mergeCells count="4">
    <mergeCell ref="B30:D30"/>
    <mergeCell ref="B31:B32"/>
    <mergeCell ref="M30:O30"/>
    <mergeCell ref="M31:M32"/>
  </mergeCells>
  <phoneticPr fontId="7"/>
  <conditionalFormatting sqref="Z28:AE28 C31:C32 F28:K28">
    <cfRule type="cellIs" dxfId="16" priority="2" stopIfTrue="1" operator="equal">
      <formula>"."</formula>
    </cfRule>
  </conditionalFormatting>
  <conditionalFormatting sqref="N31:N32">
    <cfRule type="cellIs" dxfId="15"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D2:I15"/>
  <sheetViews>
    <sheetView topLeftCell="B1" workbookViewId="0">
      <selection activeCell="E2" sqref="E2"/>
    </sheetView>
  </sheetViews>
  <sheetFormatPr defaultRowHeight="13.5"/>
  <cols>
    <col min="1" max="4" width="9" style="270"/>
    <col min="5" max="5" width="13.625" style="270" customWidth="1"/>
    <col min="6" max="9" width="14" style="270" customWidth="1"/>
    <col min="10" max="10" width="11.625" style="270" bestFit="1" customWidth="1"/>
    <col min="11" max="11" width="9" style="270"/>
    <col min="12" max="12" width="11.625" style="270" bestFit="1" customWidth="1"/>
    <col min="13" max="16384" width="9" style="270"/>
  </cols>
  <sheetData>
    <row r="2" spans="4:9">
      <c r="E2" s="278" t="s">
        <v>320</v>
      </c>
    </row>
    <row r="7" spans="4:9" ht="12" customHeight="1">
      <c r="D7" s="268"/>
    </row>
    <row r="8" spans="4:9" ht="84.75" customHeight="1">
      <c r="E8" s="290" t="s">
        <v>318</v>
      </c>
      <c r="F8" s="291"/>
      <c r="G8" s="291"/>
      <c r="H8" s="291"/>
      <c r="I8" s="291"/>
    </row>
    <row r="9" spans="4:9" ht="34.5" customHeight="1">
      <c r="E9" s="292" t="s">
        <v>319</v>
      </c>
      <c r="F9" s="292"/>
      <c r="G9" s="292"/>
      <c r="H9" s="292"/>
      <c r="I9" s="292"/>
    </row>
    <row r="10" spans="4:9" s="271" customFormat="1" ht="36" customHeight="1">
      <c r="E10" s="272"/>
      <c r="F10" s="272" t="s">
        <v>311</v>
      </c>
      <c r="G10" s="272" t="s">
        <v>313</v>
      </c>
      <c r="H10" s="272" t="s">
        <v>312</v>
      </c>
      <c r="I10" s="272" t="s">
        <v>314</v>
      </c>
    </row>
    <row r="11" spans="4:9">
      <c r="E11" s="264" t="s">
        <v>315</v>
      </c>
      <c r="F11" s="273">
        <v>1441500000</v>
      </c>
      <c r="G11" s="273">
        <v>3718500000</v>
      </c>
      <c r="H11" s="273">
        <v>1097500000</v>
      </c>
      <c r="I11" s="273">
        <v>795500000</v>
      </c>
    </row>
    <row r="12" spans="4:9">
      <c r="E12" s="274" t="s">
        <v>316</v>
      </c>
      <c r="F12" s="275">
        <v>7031707.317073171</v>
      </c>
      <c r="G12" s="275">
        <v>9437817.258883249</v>
      </c>
      <c r="H12" s="275">
        <v>4966063.3484162893</v>
      </c>
      <c r="I12" s="275">
        <v>8373684.2105263155</v>
      </c>
    </row>
    <row r="13" spans="4:9">
      <c r="E13" s="276"/>
      <c r="F13" s="277"/>
      <c r="G13" s="277"/>
      <c r="H13" s="277"/>
      <c r="I13" s="277"/>
    </row>
    <row r="14" spans="4:9">
      <c r="E14" s="268"/>
      <c r="F14" s="277"/>
      <c r="G14" s="277"/>
      <c r="H14" s="277"/>
      <c r="I14" s="277"/>
    </row>
    <row r="15" spans="4:9">
      <c r="E15" s="268"/>
      <c r="F15" s="277"/>
      <c r="G15" s="277"/>
      <c r="H15" s="277"/>
      <c r="I15" s="277"/>
    </row>
  </sheetData>
  <mergeCells count="2">
    <mergeCell ref="E8:I8"/>
    <mergeCell ref="E9:I9"/>
  </mergeCells>
  <phoneticPr fontId="7"/>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60"/>
  <sheetViews>
    <sheetView showGridLines="0" topLeftCell="A29" zoomScale="80" workbookViewId="0">
      <selection activeCell="M32" sqref="M32"/>
    </sheetView>
  </sheetViews>
  <sheetFormatPr defaultColWidth="5.25" defaultRowHeight="13.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c r="B27" s="20"/>
      <c r="C27" s="20"/>
      <c r="D27" s="45"/>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c r="B28" s="20"/>
      <c r="C28" s="20"/>
      <c r="D28" s="45"/>
      <c r="E28" s="21"/>
      <c r="F28" s="22" t="s">
        <v>201</v>
      </c>
      <c r="G28" s="23" t="s">
        <v>202</v>
      </c>
      <c r="H28" s="24" t="s">
        <v>203</v>
      </c>
      <c r="I28" s="17"/>
      <c r="J28" s="17"/>
      <c r="K28" s="1"/>
      <c r="L28" s="9"/>
      <c r="M28" s="9"/>
      <c r="N28" s="9"/>
      <c r="Y28" s="17"/>
      <c r="Z28" s="17"/>
      <c r="AA28" s="17"/>
      <c r="AB28" s="17"/>
      <c r="AC28" s="17"/>
      <c r="AD28" s="17"/>
    </row>
    <row r="29" spans="2:122" s="3" customFormat="1" ht="20.100000000000001" customHeight="1">
      <c r="B29" s="20"/>
      <c r="C29" s="20"/>
      <c r="D29" s="45"/>
      <c r="E29" s="11" t="s">
        <v>0</v>
      </c>
      <c r="F29" s="25"/>
      <c r="G29" s="26"/>
      <c r="H29" s="27"/>
      <c r="I29" s="18"/>
      <c r="J29" s="18"/>
      <c r="K29" s="1"/>
      <c r="O29" s="64" t="s">
        <v>0</v>
      </c>
      <c r="W29" s="12"/>
      <c r="X29" s="4"/>
      <c r="Y29" s="14" t="s">
        <v>1</v>
      </c>
      <c r="Z29" s="18"/>
      <c r="AA29" s="18"/>
      <c r="AB29" s="18"/>
      <c r="AC29" s="18"/>
      <c r="AD29" s="18"/>
    </row>
    <row r="30" spans="2:122" s="1" customFormat="1" ht="22.5" customHeight="1">
      <c r="B30" s="279" t="s">
        <v>2</v>
      </c>
      <c r="C30" s="280"/>
      <c r="D30" s="280"/>
      <c r="E30" s="38">
        <v>443</v>
      </c>
      <c r="F30" s="35">
        <v>52.82167042889391</v>
      </c>
      <c r="G30" s="32">
        <v>14.446952595936793</v>
      </c>
      <c r="H30" s="33">
        <v>32.731376975169304</v>
      </c>
      <c r="I30" s="19"/>
      <c r="J30" s="19"/>
      <c r="L30" s="279" t="s">
        <v>2</v>
      </c>
      <c r="M30" s="280"/>
      <c r="N30" s="280"/>
      <c r="O30" s="38">
        <f t="shared" ref="O30:O32" si="0">IF(LEN(E30)=0,"",E30)</f>
        <v>443</v>
      </c>
      <c r="P30" s="71"/>
      <c r="Q30" s="72"/>
      <c r="R30" s="72"/>
      <c r="S30" s="72"/>
      <c r="T30" s="72"/>
      <c r="U30" s="72"/>
      <c r="V30" s="72"/>
      <c r="W30" s="72"/>
      <c r="X30" s="73"/>
      <c r="Y30" s="74"/>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c r="B31" s="281" t="s">
        <v>3</v>
      </c>
      <c r="C31" s="42" t="s">
        <v>4</v>
      </c>
      <c r="D31" s="43"/>
      <c r="E31" s="39">
        <v>349</v>
      </c>
      <c r="F31" s="36">
        <v>52.435530085959883</v>
      </c>
      <c r="G31" s="28">
        <v>13.46704871060172</v>
      </c>
      <c r="H31" s="29">
        <v>34.097421203438394</v>
      </c>
      <c r="I31" s="8"/>
      <c r="J31" s="19"/>
      <c r="K31" s="4"/>
      <c r="L31" s="281" t="s">
        <v>3</v>
      </c>
      <c r="M31" s="42" t="s">
        <v>283</v>
      </c>
      <c r="N31" s="43"/>
      <c r="O31" s="39">
        <f t="shared" si="0"/>
        <v>349</v>
      </c>
      <c r="P31" s="65"/>
      <c r="Q31" s="7"/>
      <c r="R31" s="7"/>
      <c r="S31" s="7"/>
      <c r="T31" s="7"/>
      <c r="U31" s="7"/>
      <c r="V31" s="7"/>
      <c r="W31" s="7"/>
      <c r="X31" s="4"/>
      <c r="Y31" s="66"/>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c r="B32" s="282"/>
      <c r="C32" s="41" t="s">
        <v>5</v>
      </c>
      <c r="D32" s="44"/>
      <c r="E32" s="40">
        <v>94</v>
      </c>
      <c r="F32" s="37">
        <v>54.255319148936167</v>
      </c>
      <c r="G32" s="30">
        <v>18.085106382978726</v>
      </c>
      <c r="H32" s="61">
        <v>27.659574468085108</v>
      </c>
      <c r="I32" s="19"/>
      <c r="J32" s="19"/>
      <c r="K32" s="4"/>
      <c r="L32" s="282"/>
      <c r="M32" s="41" t="s">
        <v>285</v>
      </c>
      <c r="N32" s="44"/>
      <c r="O32" s="40">
        <f t="shared" si="0"/>
        <v>94</v>
      </c>
      <c r="P32" s="67"/>
      <c r="Q32" s="68"/>
      <c r="R32" s="68"/>
      <c r="S32" s="68"/>
      <c r="T32" s="68"/>
      <c r="U32" s="68"/>
      <c r="V32" s="68"/>
      <c r="W32" s="68"/>
      <c r="X32" s="69"/>
      <c r="Y32" s="70"/>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3:8" ht="22.5" customHeight="1">
      <c r="F33" s="76">
        <f>SUM(F31-F32)</f>
        <v>-1.8197890629762838</v>
      </c>
      <c r="G33" s="76">
        <f t="shared" ref="G33:H33" si="1">SUM(G31-G32)</f>
        <v>-4.6180576723770059</v>
      </c>
      <c r="H33" s="76">
        <f t="shared" si="1"/>
        <v>6.4378467353532862</v>
      </c>
    </row>
    <row r="34" spans="3:8" ht="22.5" customHeight="1">
      <c r="D34" s="76" t="str">
        <f>F28</f>
        <v>現在と同じ分野</v>
      </c>
      <c r="E34" s="76" t="str">
        <f t="shared" ref="E34:G34" si="2">G28</f>
        <v>現在と違う分野</v>
      </c>
      <c r="F34" s="76" t="str">
        <f t="shared" si="2"/>
        <v>どちらでもよい</v>
      </c>
      <c r="G34" s="76">
        <f t="shared" si="2"/>
        <v>0</v>
      </c>
      <c r="H34" s="75" t="s">
        <v>227</v>
      </c>
    </row>
    <row r="35" spans="3:8" ht="22.5" customHeight="1">
      <c r="C35" t="str">
        <f>C31 &amp; "管理職" &amp; "(n=" &amp; E31 &amp; ")"</f>
        <v>男性管理職(n=349)</v>
      </c>
      <c r="D35" s="76">
        <f>F31</f>
        <v>52.435530085959883</v>
      </c>
      <c r="E35" s="76">
        <f t="shared" ref="E35:G36" si="3">G31</f>
        <v>13.46704871060172</v>
      </c>
      <c r="F35" s="76">
        <f t="shared" si="3"/>
        <v>34.097421203438394</v>
      </c>
      <c r="G35" s="76">
        <f t="shared" si="3"/>
        <v>0</v>
      </c>
      <c r="H35" s="76">
        <f>SUM(D35:G35)</f>
        <v>100</v>
      </c>
    </row>
    <row r="36" spans="3:8" ht="22.5" customHeight="1">
      <c r="C36" t="str">
        <f>C32 &amp; "管理職" &amp; "(n=" &amp; E32 &amp; ")"</f>
        <v>女性管理職(n=94)</v>
      </c>
      <c r="D36" s="76">
        <f>F32</f>
        <v>54.255319148936167</v>
      </c>
      <c r="E36" s="76">
        <f t="shared" si="3"/>
        <v>18.085106382978726</v>
      </c>
      <c r="F36" s="76">
        <f t="shared" si="3"/>
        <v>27.659574468085108</v>
      </c>
      <c r="G36" s="76">
        <f t="shared" si="3"/>
        <v>0</v>
      </c>
      <c r="H36" s="76">
        <f>SUM(D36:G36)</f>
        <v>100</v>
      </c>
    </row>
    <row r="37" spans="3:8" ht="22.5" customHeight="1"/>
    <row r="38" spans="3:8" ht="22.5" customHeight="1"/>
    <row r="39" spans="3:8" ht="22.5" customHeight="1"/>
    <row r="40" spans="3:8" ht="22.5" customHeight="1"/>
    <row r="41" spans="3:8" ht="22.5" customHeight="1"/>
    <row r="42" spans="3:8" ht="22.5" customHeight="1"/>
    <row r="43" spans="3:8" ht="22.5" customHeight="1"/>
    <row r="44" spans="3:8" ht="22.5" customHeight="1"/>
    <row r="45" spans="3:8" ht="22.5" customHeight="1"/>
    <row r="46" spans="3:8" ht="22.5" customHeight="1"/>
    <row r="47" spans="3:8" ht="22.5" customHeight="1"/>
    <row r="48" spans="3:8" ht="22.5" customHeight="1"/>
    <row r="49" ht="22.5" customHeight="1"/>
    <row r="50" ht="22.5" customHeight="1"/>
    <row r="51" ht="22.5" customHeight="1"/>
    <row r="52" ht="22.5" customHeight="1"/>
    <row r="53" ht="22.5" customHeight="1"/>
    <row r="54" ht="22.5" customHeight="1"/>
    <row r="55" ht="22.5" customHeight="1"/>
    <row r="56" ht="22.5" customHeight="1"/>
    <row r="57" ht="22.5" customHeight="1"/>
    <row r="58" ht="22.5" customHeight="1"/>
    <row r="59" ht="22.5" customHeight="1"/>
    <row r="60" ht="22.5" customHeight="1"/>
  </sheetData>
  <mergeCells count="4">
    <mergeCell ref="B30:D30"/>
    <mergeCell ref="B31:B32"/>
    <mergeCell ref="L30:N30"/>
    <mergeCell ref="L31:L32"/>
  </mergeCells>
  <phoneticPr fontId="7"/>
  <conditionalFormatting sqref="Y28:AD28 C31:C32 F28:J28">
    <cfRule type="cellIs" dxfId="14" priority="2" stopIfTrue="1" operator="equal">
      <formula>"."</formula>
    </cfRule>
  </conditionalFormatting>
  <conditionalFormatting sqref="M31:M32">
    <cfRule type="cellIs" dxfId="13"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60"/>
  <sheetViews>
    <sheetView showGridLines="0" topLeftCell="A26" zoomScale="80" workbookViewId="0">
      <selection activeCell="M32" sqref="M32"/>
    </sheetView>
  </sheetViews>
  <sheetFormatPr defaultColWidth="5.25" defaultRowHeight="13.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c r="B27" s="20"/>
      <c r="C27" s="20"/>
      <c r="D27" s="45"/>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c r="B28" s="20"/>
      <c r="C28" s="20"/>
      <c r="D28" s="45"/>
      <c r="E28" s="21"/>
      <c r="F28" s="22" t="s">
        <v>204</v>
      </c>
      <c r="G28" s="23" t="s">
        <v>205</v>
      </c>
      <c r="H28" s="24" t="s">
        <v>206</v>
      </c>
      <c r="I28" s="17"/>
      <c r="J28" s="17"/>
      <c r="K28" s="1"/>
      <c r="L28" s="9"/>
      <c r="M28" s="9"/>
      <c r="N28" s="9"/>
      <c r="Y28" s="17"/>
      <c r="Z28" s="17"/>
      <c r="AA28" s="17"/>
      <c r="AB28" s="17"/>
      <c r="AC28" s="17"/>
      <c r="AD28" s="17"/>
    </row>
    <row r="29" spans="2:122" s="3" customFormat="1" ht="20.100000000000001" customHeight="1">
      <c r="B29" s="20"/>
      <c r="C29" s="20"/>
      <c r="D29" s="45"/>
      <c r="E29" s="11" t="s">
        <v>0</v>
      </c>
      <c r="F29" s="25"/>
      <c r="G29" s="26"/>
      <c r="H29" s="27"/>
      <c r="I29" s="18"/>
      <c r="J29" s="18"/>
      <c r="K29" s="1"/>
      <c r="O29" s="64" t="s">
        <v>0</v>
      </c>
      <c r="W29" s="12"/>
      <c r="X29" s="4"/>
      <c r="Y29" s="14" t="s">
        <v>1</v>
      </c>
      <c r="Z29" s="18"/>
      <c r="AA29" s="18"/>
      <c r="AB29" s="18"/>
      <c r="AC29" s="18"/>
      <c r="AD29" s="18"/>
    </row>
    <row r="30" spans="2:122" s="1" customFormat="1" ht="22.5" customHeight="1">
      <c r="B30" s="279" t="s">
        <v>2</v>
      </c>
      <c r="C30" s="280"/>
      <c r="D30" s="280"/>
      <c r="E30" s="38">
        <v>443</v>
      </c>
      <c r="F30" s="35">
        <v>6.5462753950338595</v>
      </c>
      <c r="G30" s="32">
        <v>35.214446952595935</v>
      </c>
      <c r="H30" s="33">
        <v>58.239277652370205</v>
      </c>
      <c r="I30" s="19"/>
      <c r="J30" s="19"/>
      <c r="L30" s="279" t="s">
        <v>2</v>
      </c>
      <c r="M30" s="280"/>
      <c r="N30" s="280"/>
      <c r="O30" s="38">
        <f t="shared" ref="O30:O32" si="0">IF(LEN(E30)=0,"",E30)</f>
        <v>443</v>
      </c>
      <c r="P30" s="71"/>
      <c r="Q30" s="72"/>
      <c r="R30" s="72"/>
      <c r="S30" s="72"/>
      <c r="T30" s="72"/>
      <c r="U30" s="72"/>
      <c r="V30" s="72"/>
      <c r="W30" s="72"/>
      <c r="X30" s="73"/>
      <c r="Y30" s="74"/>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c r="B31" s="281" t="s">
        <v>3</v>
      </c>
      <c r="C31" s="42" t="s">
        <v>4</v>
      </c>
      <c r="D31" s="43"/>
      <c r="E31" s="39">
        <v>349</v>
      </c>
      <c r="F31" s="36">
        <v>7.1633237822349569</v>
      </c>
      <c r="G31" s="28">
        <v>33.810888252148999</v>
      </c>
      <c r="H31" s="29">
        <v>59.025787965616047</v>
      </c>
      <c r="I31" s="8">
        <f>SUM(F31:G31)</f>
        <v>40.974212034383953</v>
      </c>
      <c r="J31" s="19"/>
      <c r="K31" s="4"/>
      <c r="L31" s="281" t="s">
        <v>3</v>
      </c>
      <c r="M31" s="42" t="s">
        <v>283</v>
      </c>
      <c r="N31" s="43"/>
      <c r="O31" s="39">
        <f t="shared" si="0"/>
        <v>349</v>
      </c>
      <c r="P31" s="65"/>
      <c r="Q31" s="7"/>
      <c r="R31" s="7"/>
      <c r="S31" s="7"/>
      <c r="T31" s="7"/>
      <c r="U31" s="7"/>
      <c r="V31" s="7"/>
      <c r="W31" s="7"/>
      <c r="X31" s="4"/>
      <c r="Y31" s="66"/>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c r="B32" s="282"/>
      <c r="C32" s="41" t="s">
        <v>5</v>
      </c>
      <c r="D32" s="44"/>
      <c r="E32" s="40">
        <v>94</v>
      </c>
      <c r="F32" s="37">
        <v>4.2553191489361701</v>
      </c>
      <c r="G32" s="46">
        <v>40.425531914893611</v>
      </c>
      <c r="H32" s="31">
        <v>55.319148936170215</v>
      </c>
      <c r="I32" s="8">
        <f>SUM(F32:G32)</f>
        <v>44.680851063829778</v>
      </c>
      <c r="J32" s="19"/>
      <c r="K32" s="4"/>
      <c r="L32" s="282"/>
      <c r="M32" s="41" t="s">
        <v>285</v>
      </c>
      <c r="N32" s="44"/>
      <c r="O32" s="40">
        <f t="shared" si="0"/>
        <v>94</v>
      </c>
      <c r="P32" s="67"/>
      <c r="Q32" s="68"/>
      <c r="R32" s="68"/>
      <c r="S32" s="68"/>
      <c r="T32" s="68"/>
      <c r="U32" s="68"/>
      <c r="V32" s="68"/>
      <c r="W32" s="68"/>
      <c r="X32" s="69"/>
      <c r="Y32" s="70"/>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3:8" ht="22.5" customHeight="1">
      <c r="F33" s="76">
        <f>SUM(F31-F32)</f>
        <v>2.9080046332987868</v>
      </c>
      <c r="G33" s="76">
        <f t="shared" ref="G33:H33" si="1">SUM(G31-G32)</f>
        <v>-6.6146436627446121</v>
      </c>
      <c r="H33" s="76">
        <f t="shared" si="1"/>
        <v>3.7066390294458316</v>
      </c>
    </row>
    <row r="34" spans="3:8" ht="22.5" customHeight="1">
      <c r="D34" s="76" t="str">
        <f>F28</f>
        <v>現在より責任が重い仕事</v>
      </c>
      <c r="E34" s="76" t="str">
        <f t="shared" ref="E34:G34" si="2">G28</f>
        <v>現在と責任が同じくらいの仕事</v>
      </c>
      <c r="F34" s="76" t="str">
        <f t="shared" si="2"/>
        <v>現在より責任が軽い仕事</v>
      </c>
      <c r="G34" s="76">
        <f t="shared" si="2"/>
        <v>0</v>
      </c>
      <c r="H34" s="75" t="s">
        <v>227</v>
      </c>
    </row>
    <row r="35" spans="3:8" ht="22.5" customHeight="1">
      <c r="C35" t="str">
        <f>C31 &amp; "管理職" &amp; "(n=" &amp; E31 &amp; ")"</f>
        <v>男性管理職(n=349)</v>
      </c>
      <c r="D35" s="76">
        <f>F31</f>
        <v>7.1633237822349569</v>
      </c>
      <c r="E35" s="76">
        <f t="shared" ref="E35:G36" si="3">G31</f>
        <v>33.810888252148999</v>
      </c>
      <c r="F35" s="76">
        <f t="shared" si="3"/>
        <v>59.025787965616047</v>
      </c>
      <c r="G35" s="76">
        <f t="shared" si="3"/>
        <v>40.974212034383953</v>
      </c>
      <c r="H35" s="76">
        <f>SUM(D35:G35)</f>
        <v>140.97421203438395</v>
      </c>
    </row>
    <row r="36" spans="3:8" ht="22.5" customHeight="1">
      <c r="C36" t="str">
        <f>C32 &amp; "管理職" &amp; "(n=" &amp; E32 &amp; ")"</f>
        <v>女性管理職(n=94)</v>
      </c>
      <c r="D36" s="76">
        <f>F32</f>
        <v>4.2553191489361701</v>
      </c>
      <c r="E36" s="76">
        <f t="shared" si="3"/>
        <v>40.425531914893611</v>
      </c>
      <c r="F36" s="76">
        <f t="shared" si="3"/>
        <v>55.319148936170215</v>
      </c>
      <c r="G36" s="76">
        <f t="shared" si="3"/>
        <v>44.680851063829778</v>
      </c>
      <c r="H36" s="76">
        <f>SUM(D36:G36)</f>
        <v>144.68085106382978</v>
      </c>
    </row>
    <row r="37" spans="3:8" ht="22.5" customHeight="1"/>
    <row r="38" spans="3:8" ht="22.5" customHeight="1"/>
    <row r="39" spans="3:8" ht="22.5" customHeight="1"/>
    <row r="40" spans="3:8" ht="22.5" customHeight="1"/>
    <row r="41" spans="3:8" ht="22.5" customHeight="1"/>
    <row r="42" spans="3:8" ht="22.5" customHeight="1"/>
    <row r="43" spans="3:8" ht="22.5" customHeight="1"/>
    <row r="44" spans="3:8" ht="22.5" customHeight="1"/>
    <row r="45" spans="3:8" ht="22.5" customHeight="1"/>
    <row r="46" spans="3:8" ht="22.5" customHeight="1"/>
    <row r="47" spans="3:8" ht="22.5" customHeight="1"/>
    <row r="48" spans="3:8" ht="22.5" customHeight="1"/>
    <row r="49" ht="22.5" customHeight="1"/>
    <row r="50" ht="22.5" customHeight="1"/>
    <row r="51" ht="22.5" customHeight="1"/>
    <row r="52" ht="22.5" customHeight="1"/>
    <row r="53" ht="22.5" customHeight="1"/>
    <row r="54" ht="22.5" customHeight="1"/>
    <row r="55" ht="22.5" customHeight="1"/>
    <row r="56" ht="22.5" customHeight="1"/>
    <row r="57" ht="22.5" customHeight="1"/>
    <row r="58" ht="22.5" customHeight="1"/>
    <row r="59" ht="22.5" customHeight="1"/>
    <row r="60" ht="22.5" customHeight="1"/>
  </sheetData>
  <mergeCells count="4">
    <mergeCell ref="B30:D30"/>
    <mergeCell ref="B31:B32"/>
    <mergeCell ref="L30:N30"/>
    <mergeCell ref="L31:L32"/>
  </mergeCells>
  <phoneticPr fontId="7"/>
  <conditionalFormatting sqref="Y28:AD28 C31:C32 F28:J28">
    <cfRule type="cellIs" dxfId="12" priority="2" stopIfTrue="1" operator="equal">
      <formula>"."</formula>
    </cfRule>
  </conditionalFormatting>
  <conditionalFormatting sqref="M31:M32">
    <cfRule type="cellIs" dxfId="11"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1"/>
  <sheetViews>
    <sheetView showGridLines="0" topLeftCell="A22" zoomScale="80" workbookViewId="0">
      <selection activeCell="M32" sqref="M32"/>
    </sheetView>
  </sheetViews>
  <sheetFormatPr defaultColWidth="5.25" defaultRowHeight="13.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c r="B27" s="20"/>
      <c r="C27" s="20"/>
      <c r="D27" s="45"/>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c r="B28" s="20"/>
      <c r="C28" s="20"/>
      <c r="D28" s="45"/>
      <c r="E28" s="21"/>
      <c r="F28" s="22" t="s">
        <v>207</v>
      </c>
      <c r="G28" s="23" t="s">
        <v>208</v>
      </c>
      <c r="H28" s="24" t="s">
        <v>209</v>
      </c>
      <c r="I28" s="17"/>
      <c r="J28" s="17"/>
      <c r="K28" s="1"/>
      <c r="L28" s="9"/>
      <c r="M28" s="9"/>
      <c r="N28" s="9"/>
      <c r="Y28" s="17"/>
      <c r="Z28" s="17"/>
      <c r="AA28" s="17"/>
      <c r="AB28" s="17"/>
      <c r="AC28" s="17"/>
      <c r="AD28" s="17"/>
    </row>
    <row r="29" spans="2:122" s="3" customFormat="1" ht="20.100000000000001" customHeight="1">
      <c r="B29" s="20"/>
      <c r="C29" s="20"/>
      <c r="D29" s="45"/>
      <c r="E29" s="11" t="s">
        <v>0</v>
      </c>
      <c r="F29" s="25"/>
      <c r="G29" s="26"/>
      <c r="H29" s="27"/>
      <c r="I29" s="18"/>
      <c r="J29" s="18"/>
      <c r="K29" s="1"/>
      <c r="O29" s="64" t="s">
        <v>0</v>
      </c>
      <c r="W29" s="12"/>
      <c r="X29" s="4"/>
      <c r="Y29" s="14" t="s">
        <v>1</v>
      </c>
      <c r="Z29" s="18"/>
      <c r="AA29" s="18"/>
      <c r="AB29" s="18"/>
      <c r="AC29" s="18"/>
      <c r="AD29" s="18"/>
    </row>
    <row r="30" spans="2:122" s="1" customFormat="1" ht="22.5" customHeight="1">
      <c r="B30" s="279" t="s">
        <v>2</v>
      </c>
      <c r="C30" s="280"/>
      <c r="D30" s="280"/>
      <c r="E30" s="38">
        <v>443</v>
      </c>
      <c r="F30" s="35">
        <v>6.5462753950338595</v>
      </c>
      <c r="G30" s="32">
        <v>48.532731376975171</v>
      </c>
      <c r="H30" s="33">
        <v>44.920993227990969</v>
      </c>
      <c r="I30" s="19"/>
      <c r="J30" s="19"/>
      <c r="L30" s="279" t="s">
        <v>2</v>
      </c>
      <c r="M30" s="280"/>
      <c r="N30" s="280"/>
      <c r="O30" s="38">
        <f t="shared" ref="O30:O32" si="0">IF(LEN(E30)=0,"",E30)</f>
        <v>443</v>
      </c>
      <c r="P30" s="71"/>
      <c r="Q30" s="72"/>
      <c r="R30" s="72"/>
      <c r="S30" s="72"/>
      <c r="T30" s="72"/>
      <c r="U30" s="72"/>
      <c r="V30" s="72"/>
      <c r="W30" s="72"/>
      <c r="X30" s="73"/>
      <c r="Y30" s="74"/>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c r="B31" s="281" t="s">
        <v>3</v>
      </c>
      <c r="C31" s="42" t="s">
        <v>4</v>
      </c>
      <c r="D31" s="43"/>
      <c r="E31" s="39">
        <v>349</v>
      </c>
      <c r="F31" s="36">
        <v>6.303724928366762</v>
      </c>
      <c r="G31" s="28">
        <v>47.851002865329512</v>
      </c>
      <c r="H31" s="29">
        <v>45.845272206303726</v>
      </c>
      <c r="I31" s="19"/>
      <c r="J31" s="19"/>
      <c r="K31" s="4"/>
      <c r="L31" s="281" t="s">
        <v>3</v>
      </c>
      <c r="M31" s="42" t="s">
        <v>283</v>
      </c>
      <c r="N31" s="43"/>
      <c r="O31" s="39">
        <f t="shared" si="0"/>
        <v>349</v>
      </c>
      <c r="P31" s="65"/>
      <c r="Q31" s="7"/>
      <c r="R31" s="7"/>
      <c r="S31" s="7"/>
      <c r="T31" s="7"/>
      <c r="U31" s="7"/>
      <c r="V31" s="7"/>
      <c r="W31" s="7"/>
      <c r="X31" s="4"/>
      <c r="Y31" s="66"/>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c r="B32" s="282"/>
      <c r="C32" s="41" t="s">
        <v>5</v>
      </c>
      <c r="D32" s="44"/>
      <c r="E32" s="40">
        <v>94</v>
      </c>
      <c r="F32" s="37">
        <v>7.4468085106382977</v>
      </c>
      <c r="G32" s="30">
        <v>51.063829787234042</v>
      </c>
      <c r="H32" s="31">
        <v>41.48936170212766</v>
      </c>
      <c r="I32" s="19"/>
      <c r="J32" s="19"/>
      <c r="K32" s="4"/>
      <c r="L32" s="282"/>
      <c r="M32" s="41" t="s">
        <v>285</v>
      </c>
      <c r="N32" s="44"/>
      <c r="O32" s="40">
        <f t="shared" si="0"/>
        <v>94</v>
      </c>
      <c r="P32" s="67"/>
      <c r="Q32" s="68"/>
      <c r="R32" s="68"/>
      <c r="S32" s="68"/>
      <c r="T32" s="68"/>
      <c r="U32" s="68"/>
      <c r="V32" s="68"/>
      <c r="W32" s="68"/>
      <c r="X32" s="69"/>
      <c r="Y32" s="70"/>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6:8" ht="22.5" customHeight="1">
      <c r="F33" s="76">
        <f>SUM(F31-F32)</f>
        <v>-1.1430835822715357</v>
      </c>
      <c r="G33" s="76">
        <f t="shared" ref="G33:H33" si="1">SUM(G31-G32)</f>
        <v>-3.2128269219045293</v>
      </c>
      <c r="H33" s="76">
        <f t="shared" si="1"/>
        <v>4.355910504176066</v>
      </c>
    </row>
    <row r="34" spans="6:8" ht="22.5" customHeight="1"/>
    <row r="35" spans="6:8" ht="22.5" customHeight="1"/>
    <row r="36" spans="6:8" ht="22.5" customHeight="1"/>
    <row r="37" spans="6:8" ht="22.5" customHeight="1"/>
    <row r="38" spans="6:8" ht="22.5" customHeight="1"/>
    <row r="39" spans="6:8" ht="22.5" customHeight="1"/>
    <row r="40" spans="6:8" ht="22.5" customHeight="1"/>
    <row r="41" spans="6:8" ht="22.5" customHeight="1"/>
    <row r="42" spans="6:8" ht="22.5" customHeight="1"/>
    <row r="43" spans="6:8" ht="22.5" customHeight="1"/>
    <row r="44" spans="6:8" ht="22.5" customHeight="1"/>
    <row r="45" spans="6:8" ht="22.5" customHeight="1"/>
    <row r="46" spans="6:8" ht="22.5" customHeight="1"/>
    <row r="47" spans="6:8" ht="22.5" customHeight="1"/>
    <row r="48" spans="6:8" ht="22.5" customHeight="1"/>
    <row r="49" ht="22.5" customHeight="1"/>
    <row r="50" ht="22.5" customHeight="1"/>
    <row r="51" ht="22.5" customHeight="1"/>
  </sheetData>
  <mergeCells count="4">
    <mergeCell ref="B30:D30"/>
    <mergeCell ref="B31:B32"/>
    <mergeCell ref="L30:N30"/>
    <mergeCell ref="L31:L32"/>
  </mergeCells>
  <phoneticPr fontId="7"/>
  <conditionalFormatting sqref="Y28:AD28 C31:C32 F28:J28">
    <cfRule type="cellIs" dxfId="10" priority="2" stopIfTrue="1" operator="equal">
      <formula>"."</formula>
    </cfRule>
  </conditionalFormatting>
  <conditionalFormatting sqref="M31:M32">
    <cfRule type="cellIs" dxfId="9"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showGridLines="0" topLeftCell="A24" zoomScale="80" workbookViewId="0">
      <selection activeCell="N32" sqref="N32"/>
    </sheetView>
  </sheetViews>
  <sheetFormatPr defaultColWidth="5.25" defaultRowHeight="13.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c r="B28" s="20"/>
      <c r="C28" s="20"/>
      <c r="D28" s="45"/>
      <c r="E28" s="21"/>
      <c r="F28" s="22" t="s">
        <v>210</v>
      </c>
      <c r="G28" s="23" t="s">
        <v>211</v>
      </c>
      <c r="H28" s="23" t="s">
        <v>212</v>
      </c>
      <c r="I28" s="24" t="s">
        <v>213</v>
      </c>
      <c r="J28" s="17"/>
      <c r="K28" s="17"/>
      <c r="L28" s="1"/>
      <c r="M28" s="9"/>
      <c r="N28" s="9"/>
      <c r="O28" s="9"/>
      <c r="Z28" s="17"/>
      <c r="AA28" s="17"/>
      <c r="AB28" s="17"/>
      <c r="AC28" s="17"/>
      <c r="AD28" s="17"/>
      <c r="AE28" s="17"/>
    </row>
    <row r="29" spans="2:123" s="3" customFormat="1" ht="20.100000000000001" customHeight="1">
      <c r="B29" s="20"/>
      <c r="C29" s="20"/>
      <c r="D29" s="45"/>
      <c r="E29" s="11" t="s">
        <v>0</v>
      </c>
      <c r="F29" s="25"/>
      <c r="G29" s="26"/>
      <c r="H29" s="26"/>
      <c r="I29" s="27"/>
      <c r="J29" s="18"/>
      <c r="K29" s="18"/>
      <c r="L29" s="1"/>
      <c r="P29" s="64" t="s">
        <v>0</v>
      </c>
      <c r="X29" s="12"/>
      <c r="Y29" s="4"/>
      <c r="Z29" s="14" t="s">
        <v>1</v>
      </c>
      <c r="AA29" s="18"/>
      <c r="AB29" s="18"/>
      <c r="AC29" s="18"/>
      <c r="AD29" s="18"/>
      <c r="AE29" s="18"/>
    </row>
    <row r="30" spans="2:123" s="1" customFormat="1" ht="22.5" customHeight="1">
      <c r="B30" s="279" t="s">
        <v>2</v>
      </c>
      <c r="C30" s="280"/>
      <c r="D30" s="280"/>
      <c r="E30" s="38">
        <v>443</v>
      </c>
      <c r="F30" s="35">
        <v>14.221218961625281</v>
      </c>
      <c r="G30" s="32">
        <v>44.920993227990969</v>
      </c>
      <c r="H30" s="32">
        <v>32.05417607223476</v>
      </c>
      <c r="I30" s="33">
        <v>8.8036117381489838</v>
      </c>
      <c r="J30" s="19"/>
      <c r="K30" s="19"/>
      <c r="M30" s="279" t="s">
        <v>2</v>
      </c>
      <c r="N30" s="280"/>
      <c r="O30" s="280"/>
      <c r="P30" s="38">
        <f t="shared" ref="P30:P32" si="0">IF(LEN(E30)=0,"",E30)</f>
        <v>443</v>
      </c>
      <c r="Q30" s="71"/>
      <c r="R30" s="72"/>
      <c r="S30" s="72"/>
      <c r="T30" s="72"/>
      <c r="U30" s="72"/>
      <c r="V30" s="72"/>
      <c r="W30" s="72"/>
      <c r="X30" s="72"/>
      <c r="Y30" s="73"/>
      <c r="Z30" s="74"/>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c r="B31" s="281" t="s">
        <v>3</v>
      </c>
      <c r="C31" s="42" t="s">
        <v>4</v>
      </c>
      <c r="D31" s="43"/>
      <c r="E31" s="39">
        <v>349</v>
      </c>
      <c r="F31" s="36">
        <v>13.180515759312319</v>
      </c>
      <c r="G31" s="28">
        <v>46.131805157593128</v>
      </c>
      <c r="H31" s="28">
        <v>31.805157593123205</v>
      </c>
      <c r="I31" s="29">
        <v>8.8825214899713476</v>
      </c>
      <c r="J31" s="8">
        <f>SUM(F31:G31)</f>
        <v>59.312320916905449</v>
      </c>
      <c r="K31" s="19"/>
      <c r="L31" s="4"/>
      <c r="M31" s="281" t="s">
        <v>3</v>
      </c>
      <c r="N31" s="42" t="s">
        <v>283</v>
      </c>
      <c r="O31" s="43"/>
      <c r="P31" s="39">
        <f t="shared" si="0"/>
        <v>349</v>
      </c>
      <c r="Q31" s="65"/>
      <c r="R31" s="7"/>
      <c r="S31" s="7"/>
      <c r="T31" s="7"/>
      <c r="U31" s="7"/>
      <c r="V31" s="7"/>
      <c r="W31" s="7"/>
      <c r="X31" s="7"/>
      <c r="Y31" s="4"/>
      <c r="Z31" s="66"/>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c r="B32" s="282"/>
      <c r="C32" s="41" t="s">
        <v>5</v>
      </c>
      <c r="D32" s="44"/>
      <c r="E32" s="40">
        <v>94</v>
      </c>
      <c r="F32" s="37">
        <v>18.085106382978726</v>
      </c>
      <c r="G32" s="30">
        <v>40.425531914893611</v>
      </c>
      <c r="H32" s="30">
        <v>32.978723404255319</v>
      </c>
      <c r="I32" s="31">
        <v>8.5106382978723403</v>
      </c>
      <c r="J32" s="8">
        <f>SUM(F32:G32)</f>
        <v>58.510638297872333</v>
      </c>
      <c r="K32" s="19"/>
      <c r="L32" s="4"/>
      <c r="M32" s="282"/>
      <c r="N32" s="41" t="s">
        <v>285</v>
      </c>
      <c r="O32" s="44"/>
      <c r="P32" s="40">
        <f t="shared" si="0"/>
        <v>94</v>
      </c>
      <c r="Q32" s="67"/>
      <c r="R32" s="68"/>
      <c r="S32" s="68"/>
      <c r="T32" s="68"/>
      <c r="U32" s="68"/>
      <c r="V32" s="68"/>
      <c r="W32" s="68"/>
      <c r="X32" s="68"/>
      <c r="Y32" s="69"/>
      <c r="Z32" s="70"/>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row r="34" ht="22.5" customHeight="1"/>
    <row r="35" ht="22.5" customHeight="1"/>
    <row r="36" ht="22.5" customHeight="1"/>
    <row r="37" ht="22.5" customHeight="1"/>
    <row r="38" ht="22.5" customHeight="1"/>
    <row r="39" ht="22.5" customHeight="1"/>
    <row r="40" ht="22.5" customHeight="1"/>
    <row r="41" ht="22.5" customHeight="1"/>
    <row r="42" ht="22.5" customHeight="1"/>
    <row r="43" ht="22.5" customHeight="1"/>
    <row r="44" ht="22.5" customHeight="1"/>
    <row r="45" ht="22.5" customHeight="1"/>
    <row r="46" ht="22.5" customHeight="1"/>
    <row r="47" ht="22.5" customHeight="1"/>
    <row r="48" ht="22.5" customHeight="1"/>
    <row r="49" ht="22.5" customHeight="1"/>
    <row r="50" ht="22.5" customHeight="1"/>
    <row r="51" ht="22.5" customHeight="1"/>
  </sheetData>
  <mergeCells count="4">
    <mergeCell ref="B30:D30"/>
    <mergeCell ref="B31:B32"/>
    <mergeCell ref="M30:O30"/>
    <mergeCell ref="M31:M32"/>
  </mergeCells>
  <phoneticPr fontId="7"/>
  <conditionalFormatting sqref="Z28:AE28 C31:C32 F28:K28">
    <cfRule type="cellIs" dxfId="8" priority="2" stopIfTrue="1" operator="equal">
      <formula>"."</formula>
    </cfRule>
  </conditionalFormatting>
  <conditionalFormatting sqref="N31:N32">
    <cfRule type="cellIs" dxfId="7"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P30"/>
  <sheetViews>
    <sheetView showGridLines="0" topLeftCell="A11" zoomScale="80" workbookViewId="0">
      <selection activeCell="C30" sqref="C30"/>
    </sheetView>
  </sheetViews>
  <sheetFormatPr defaultColWidth="5.25" defaultRowHeight="13.5"/>
  <cols>
    <col min="1" max="2" width="7" customWidth="1"/>
    <col min="3" max="3" width="20.25" customWidth="1"/>
    <col min="4" max="12" width="8.5" customWidth="1"/>
    <col min="13" max="14" width="5.25" customWidth="1"/>
    <col min="15" max="15" width="3.375" customWidth="1"/>
    <col min="16" max="16" width="7" customWidth="1"/>
    <col min="17" max="17" width="25.625" customWidth="1"/>
    <col min="18" max="18" width="5.375" customWidth="1"/>
  </cols>
  <sheetData>
    <row r="1" spans="2:16" s="1" customFormat="1" ht="21.75" customHeight="1">
      <c r="B1" s="15"/>
      <c r="C1" s="16"/>
      <c r="D1" s="4"/>
      <c r="E1" s="4"/>
      <c r="F1" s="4"/>
      <c r="G1" s="4"/>
      <c r="H1" s="4"/>
      <c r="I1" s="4"/>
      <c r="J1" s="4"/>
      <c r="K1" s="4"/>
      <c r="L1" s="4"/>
    </row>
    <row r="2" spans="2:16" s="1" customFormat="1" ht="15" customHeight="1">
      <c r="B2" s="15"/>
      <c r="C2" s="16"/>
      <c r="D2" s="4"/>
      <c r="E2" s="4"/>
      <c r="F2" s="4"/>
      <c r="G2" s="4"/>
      <c r="H2" s="4"/>
      <c r="I2" s="4"/>
      <c r="J2" s="4"/>
      <c r="K2" s="4"/>
      <c r="L2" s="4"/>
    </row>
    <row r="3" spans="2:16" s="1" customFormat="1" ht="15" customHeight="1">
      <c r="B3" s="15"/>
      <c r="C3" s="16"/>
      <c r="D3" s="4"/>
      <c r="E3" s="4"/>
      <c r="F3" s="4"/>
      <c r="G3" s="4"/>
      <c r="H3" s="4"/>
      <c r="I3" s="4"/>
      <c r="J3" s="4"/>
      <c r="K3" s="4"/>
      <c r="L3" s="4"/>
    </row>
    <row r="4" spans="2:16" s="1" customFormat="1" ht="15" customHeight="1">
      <c r="B4" s="15"/>
      <c r="C4" s="16"/>
      <c r="D4" s="4"/>
      <c r="E4" s="4"/>
      <c r="F4" s="4"/>
      <c r="G4" s="4"/>
      <c r="H4" s="4"/>
      <c r="I4" s="4"/>
      <c r="J4" s="4"/>
      <c r="K4" s="4"/>
      <c r="L4" s="4"/>
    </row>
    <row r="5" spans="2:16" s="1" customFormat="1" ht="15" customHeight="1">
      <c r="B5" s="15"/>
      <c r="C5" s="16"/>
      <c r="D5" s="4"/>
      <c r="E5" s="4"/>
      <c r="F5" s="4"/>
      <c r="G5" s="4"/>
      <c r="H5" s="4"/>
      <c r="I5" s="4"/>
      <c r="J5" s="4"/>
      <c r="K5" s="4"/>
      <c r="L5" s="4"/>
    </row>
    <row r="6" spans="2:16" s="1" customFormat="1" ht="15" customHeight="1">
      <c r="B6" s="15"/>
      <c r="C6" s="16"/>
      <c r="D6" s="4"/>
      <c r="E6" s="4"/>
      <c r="F6" s="4"/>
      <c r="G6" s="4"/>
      <c r="H6" s="4"/>
      <c r="I6" s="4"/>
      <c r="J6" s="4"/>
      <c r="K6" s="4"/>
      <c r="L6" s="4"/>
    </row>
    <row r="7" spans="2:16" s="1" customFormat="1" ht="15" customHeight="1">
      <c r="B7" s="15"/>
      <c r="C7" s="16"/>
      <c r="D7" s="4"/>
      <c r="E7" s="4"/>
      <c r="F7" s="4"/>
      <c r="G7" s="4"/>
      <c r="H7" s="4"/>
      <c r="I7" s="4"/>
      <c r="J7" s="4"/>
      <c r="K7" s="4"/>
      <c r="L7" s="4"/>
    </row>
    <row r="8" spans="2:16" s="1" customFormat="1" ht="15" customHeight="1">
      <c r="B8" s="15"/>
      <c r="C8" s="16"/>
      <c r="D8" s="4"/>
      <c r="E8" s="4"/>
      <c r="F8" s="4"/>
      <c r="G8" s="4"/>
      <c r="H8" s="4"/>
      <c r="I8" s="4"/>
      <c r="J8" s="4"/>
      <c r="K8" s="4"/>
      <c r="L8" s="4"/>
    </row>
    <row r="9" spans="2:16" s="1" customFormat="1" ht="15" customHeight="1">
      <c r="B9" s="15"/>
      <c r="C9" s="16"/>
      <c r="D9" s="4"/>
      <c r="E9" s="4"/>
      <c r="F9" s="4"/>
      <c r="G9" s="4"/>
      <c r="H9" s="4"/>
      <c r="I9" s="4"/>
      <c r="J9" s="4"/>
      <c r="K9" s="4"/>
      <c r="L9" s="4"/>
      <c r="O9" s="4"/>
      <c r="P9" s="4"/>
    </row>
    <row r="10" spans="2:16" s="1" customFormat="1" ht="15" customHeight="1">
      <c r="B10" s="15"/>
      <c r="C10" s="16"/>
      <c r="D10" s="4"/>
      <c r="E10" s="4"/>
      <c r="F10" s="4"/>
      <c r="G10" s="4"/>
      <c r="H10" s="4"/>
      <c r="I10" s="4"/>
      <c r="J10" s="4"/>
      <c r="K10" s="4"/>
      <c r="L10" s="4"/>
      <c r="O10" s="3"/>
      <c r="P10" s="3"/>
    </row>
    <row r="11" spans="2:16" s="1" customFormat="1" ht="15" customHeight="1">
      <c r="B11" s="15"/>
      <c r="C11" s="16"/>
      <c r="D11" s="4"/>
      <c r="E11" s="4"/>
      <c r="F11" s="4"/>
      <c r="G11" s="4"/>
      <c r="H11" s="4"/>
      <c r="I11" s="4"/>
      <c r="J11" s="4"/>
      <c r="K11" s="4"/>
      <c r="L11" s="4"/>
      <c r="O11" s="6"/>
    </row>
    <row r="12" spans="2:16" s="1" customFormat="1" ht="15" hidden="1" customHeight="1">
      <c r="B12" s="15"/>
      <c r="C12" s="16"/>
      <c r="D12" s="4"/>
      <c r="E12" s="4"/>
      <c r="F12" s="4"/>
      <c r="G12" s="4"/>
      <c r="H12" s="4"/>
      <c r="I12" s="4"/>
      <c r="J12" s="4"/>
      <c r="K12" s="4"/>
      <c r="L12" s="4"/>
      <c r="O12" s="6"/>
    </row>
    <row r="13" spans="2:16" s="1" customFormat="1" ht="15" hidden="1" customHeight="1">
      <c r="B13" s="15"/>
      <c r="C13" s="16"/>
      <c r="D13" s="4"/>
      <c r="E13" s="4"/>
      <c r="F13" s="4"/>
      <c r="G13" s="4"/>
      <c r="H13" s="4"/>
      <c r="I13" s="4"/>
      <c r="J13" s="4"/>
      <c r="K13" s="4"/>
      <c r="L13" s="4"/>
      <c r="O13" s="6"/>
    </row>
    <row r="14" spans="2:16" s="1" customFormat="1" ht="15" customHeight="1">
      <c r="B14" s="15"/>
      <c r="C14" s="16"/>
      <c r="D14" s="4"/>
      <c r="E14" s="4"/>
      <c r="F14" s="4"/>
      <c r="G14" s="4"/>
      <c r="H14" s="4"/>
      <c r="I14" s="4"/>
      <c r="J14" s="4"/>
      <c r="K14" s="4"/>
      <c r="L14" s="4"/>
    </row>
    <row r="15" spans="2:16" s="1" customFormat="1" ht="15" customHeight="1">
      <c r="B15" s="15"/>
      <c r="C15" s="16"/>
      <c r="D15" s="4"/>
      <c r="E15" s="4"/>
      <c r="F15" s="4"/>
      <c r="G15" s="4"/>
      <c r="H15" s="4"/>
      <c r="I15" s="4"/>
      <c r="J15" s="4"/>
      <c r="K15" s="4"/>
      <c r="L15" s="4"/>
    </row>
    <row r="16" spans="2:16" s="1" customFormat="1" ht="15" customHeight="1">
      <c r="B16" s="15"/>
      <c r="C16" s="16"/>
      <c r="D16" s="4"/>
      <c r="E16" s="4"/>
      <c r="F16" s="4"/>
      <c r="G16" s="4"/>
      <c r="H16" s="4"/>
      <c r="I16" s="4"/>
      <c r="J16" s="4"/>
      <c r="K16" s="4"/>
      <c r="L16" s="4"/>
    </row>
    <row r="17" spans="2:16" s="1" customFormat="1" ht="15" customHeight="1">
      <c r="B17" s="15"/>
      <c r="C17" s="16"/>
      <c r="D17" s="4"/>
      <c r="E17" s="4"/>
      <c r="F17" s="4"/>
      <c r="G17" s="4"/>
      <c r="H17" s="4"/>
      <c r="I17" s="4"/>
      <c r="J17" s="4"/>
      <c r="K17" s="4"/>
      <c r="L17" s="4"/>
    </row>
    <row r="18" spans="2:16" s="1" customFormat="1" ht="15" customHeight="1">
      <c r="B18" s="15"/>
      <c r="C18" s="16"/>
      <c r="D18" s="4"/>
      <c r="E18" s="4"/>
      <c r="F18" s="4"/>
      <c r="G18" s="4"/>
      <c r="H18" s="4"/>
      <c r="I18" s="4"/>
      <c r="J18" s="4"/>
      <c r="K18" s="4"/>
      <c r="L18" s="4"/>
    </row>
    <row r="19" spans="2:16" s="1" customFormat="1" ht="15" customHeight="1">
      <c r="B19" s="15"/>
      <c r="C19" s="16"/>
      <c r="D19" s="4"/>
      <c r="E19" s="4"/>
      <c r="F19" s="4"/>
      <c r="G19" s="4"/>
      <c r="H19" s="4"/>
      <c r="I19" s="4"/>
      <c r="J19" s="4"/>
      <c r="K19" s="4"/>
      <c r="L19" s="4"/>
    </row>
    <row r="20" spans="2:16" s="1" customFormat="1" ht="15" customHeight="1">
      <c r="B20" s="15"/>
      <c r="C20" s="16"/>
      <c r="D20" s="4"/>
      <c r="E20" s="4"/>
      <c r="F20" s="4"/>
      <c r="G20" s="4"/>
      <c r="H20" s="4"/>
      <c r="I20" s="4"/>
      <c r="J20" s="4"/>
      <c r="K20" s="4"/>
      <c r="L20" s="4"/>
    </row>
    <row r="21" spans="2:16" s="1" customFormat="1" ht="15" customHeight="1">
      <c r="B21" s="15"/>
      <c r="C21" s="16"/>
      <c r="D21" s="4"/>
      <c r="E21" s="4"/>
      <c r="F21" s="4"/>
      <c r="G21" s="4"/>
      <c r="H21" s="4"/>
      <c r="I21" s="4"/>
      <c r="J21" s="4"/>
      <c r="K21" s="4"/>
      <c r="L21" s="4"/>
    </row>
    <row r="22" spans="2:16" s="1" customFormat="1" ht="15" customHeight="1">
      <c r="B22" s="15"/>
      <c r="C22" s="16"/>
      <c r="D22" s="4"/>
      <c r="E22" s="4"/>
      <c r="F22" s="4"/>
      <c r="G22" s="4"/>
      <c r="H22" s="4"/>
      <c r="I22" s="4"/>
      <c r="J22" s="4"/>
      <c r="K22" s="4"/>
      <c r="L22" s="4"/>
    </row>
    <row r="23" spans="2:16" s="1" customFormat="1" ht="15" customHeight="1">
      <c r="B23" s="15"/>
      <c r="C23" s="16"/>
      <c r="D23" s="4"/>
      <c r="E23" s="4"/>
      <c r="F23" s="4"/>
      <c r="G23" s="4"/>
      <c r="H23" s="4"/>
      <c r="I23" s="4"/>
      <c r="J23" s="4"/>
      <c r="K23" s="4"/>
      <c r="L23" s="4"/>
    </row>
    <row r="24" spans="2:16" s="1" customFormat="1" ht="15" customHeight="1">
      <c r="B24" s="15"/>
      <c r="C24" s="16"/>
      <c r="D24" s="4"/>
      <c r="E24" s="4"/>
      <c r="F24" s="4"/>
      <c r="G24" s="4"/>
      <c r="H24" s="4"/>
      <c r="I24" s="4"/>
      <c r="J24" s="4"/>
      <c r="K24" s="4"/>
      <c r="L24" s="4"/>
    </row>
    <row r="25" spans="2:16" s="1" customFormat="1" ht="15" customHeight="1">
      <c r="B25" s="15"/>
      <c r="C25" s="16"/>
      <c r="D25" s="4"/>
      <c r="E25" s="4"/>
      <c r="F25" s="4"/>
      <c r="G25" s="4"/>
      <c r="H25" s="4"/>
      <c r="I25" s="4"/>
      <c r="J25" s="4"/>
      <c r="K25" s="4"/>
      <c r="L25" s="4"/>
    </row>
    <row r="26" spans="2:16" s="1" customFormat="1" ht="15" customHeight="1">
      <c r="B26" s="15"/>
      <c r="C26" s="16"/>
      <c r="D26" s="4"/>
      <c r="E26" s="4"/>
      <c r="F26" s="4"/>
      <c r="G26" s="4"/>
      <c r="H26" s="4"/>
      <c r="I26" s="4"/>
      <c r="J26" s="4"/>
      <c r="K26" s="4"/>
      <c r="L26" s="4"/>
    </row>
    <row r="27" spans="2:16" s="1" customFormat="1" ht="15" customHeight="1">
      <c r="B27" s="20"/>
      <c r="C27" s="20"/>
      <c r="D27" s="10"/>
      <c r="E27" s="10"/>
      <c r="F27" s="10"/>
      <c r="G27" s="10"/>
      <c r="H27" s="10"/>
      <c r="I27" s="10"/>
      <c r="J27" s="10"/>
      <c r="K27" s="10"/>
      <c r="L27" s="10"/>
    </row>
    <row r="28" spans="2:16" s="4" customFormat="1" ht="72" customHeight="1">
      <c r="B28" s="20"/>
      <c r="C28" s="78"/>
      <c r="D28" s="85" t="s">
        <v>214</v>
      </c>
      <c r="E28" s="86" t="s">
        <v>215</v>
      </c>
      <c r="F28" s="86" t="s">
        <v>216</v>
      </c>
      <c r="G28" s="86" t="s">
        <v>217</v>
      </c>
      <c r="H28" s="86" t="s">
        <v>218</v>
      </c>
      <c r="I28" s="86" t="s">
        <v>26</v>
      </c>
      <c r="J28" s="86" t="s">
        <v>219</v>
      </c>
      <c r="K28" s="86" t="s">
        <v>6</v>
      </c>
      <c r="L28" s="87" t="s">
        <v>220</v>
      </c>
      <c r="M28" s="17"/>
      <c r="N28" s="17"/>
      <c r="O28" s="1"/>
      <c r="P28" s="1"/>
    </row>
    <row r="29" spans="2:16" s="1" customFormat="1" ht="22.5" customHeight="1">
      <c r="B29" s="301" t="s">
        <v>3</v>
      </c>
      <c r="C29" s="79" t="s">
        <v>242</v>
      </c>
      <c r="D29" s="80">
        <v>20.057306590257877</v>
      </c>
      <c r="E29" s="83">
        <v>16.618911174785101</v>
      </c>
      <c r="F29" s="83">
        <v>19.484240687679083</v>
      </c>
      <c r="G29" s="83">
        <v>5.7306590257879657</v>
      </c>
      <c r="H29" s="83">
        <v>30.372492836676219</v>
      </c>
      <c r="I29" s="83">
        <v>6.0171919770773634</v>
      </c>
      <c r="J29" s="83">
        <v>3.4383954154727796</v>
      </c>
      <c r="K29" s="83">
        <v>0.57306590257879653</v>
      </c>
      <c r="L29" s="82">
        <v>41.833810888252145</v>
      </c>
      <c r="M29" s="16"/>
      <c r="N29" s="16"/>
    </row>
    <row r="30" spans="2:16" s="1" customFormat="1" ht="22.5" customHeight="1">
      <c r="B30" s="302"/>
      <c r="C30" s="79" t="s">
        <v>243</v>
      </c>
      <c r="D30" s="81">
        <v>31.914893617021278</v>
      </c>
      <c r="E30" s="84">
        <v>18.085106382978726</v>
      </c>
      <c r="F30" s="84">
        <v>30.851063829787233</v>
      </c>
      <c r="G30" s="83">
        <v>3.1914893617021276</v>
      </c>
      <c r="H30" s="83">
        <v>27.659574468085108</v>
      </c>
      <c r="I30" s="83">
        <v>7.4468085106382977</v>
      </c>
      <c r="J30" s="83">
        <v>4.2553191489361701</v>
      </c>
      <c r="K30" s="83">
        <v>1.0638297872340425</v>
      </c>
      <c r="L30" s="82">
        <v>42.553191489361701</v>
      </c>
      <c r="M30" s="16"/>
      <c r="N30" s="16"/>
    </row>
  </sheetData>
  <mergeCells count="1">
    <mergeCell ref="B29:B30"/>
  </mergeCells>
  <phoneticPr fontId="7"/>
  <conditionalFormatting sqref="C29:C30 D28:L28">
    <cfRule type="cellIs" dxfId="6" priority="3" stopIfTrue="1" operator="equal">
      <formula>"."</formula>
    </cfRule>
  </conditionalFormatting>
  <conditionalFormatting sqref="M28">
    <cfRule type="cellIs" dxfId="5" priority="2" stopIfTrue="1" operator="equal">
      <formula>"."</formula>
    </cfRule>
  </conditionalFormatting>
  <conditionalFormatting sqref="N28">
    <cfRule type="cellIs" dxfId="4"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60"/>
  <sheetViews>
    <sheetView showGridLines="0" topLeftCell="A29" zoomScale="80" workbookViewId="0">
      <selection activeCell="N32" sqref="N32"/>
    </sheetView>
  </sheetViews>
  <sheetFormatPr defaultColWidth="5.25" defaultRowHeight="13.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c r="B28" s="20"/>
      <c r="C28" s="20"/>
      <c r="D28" s="45"/>
      <c r="E28" s="21"/>
      <c r="F28" s="22" t="s">
        <v>221</v>
      </c>
      <c r="G28" s="23" t="s">
        <v>222</v>
      </c>
      <c r="H28" s="23" t="s">
        <v>223</v>
      </c>
      <c r="I28" s="24" t="s">
        <v>12</v>
      </c>
      <c r="J28" s="17"/>
      <c r="K28" s="17"/>
      <c r="L28" s="1"/>
      <c r="M28" s="9"/>
      <c r="N28" s="9"/>
      <c r="O28" s="9"/>
      <c r="Z28" s="17"/>
      <c r="AA28" s="17"/>
      <c r="AB28" s="17"/>
      <c r="AC28" s="17"/>
      <c r="AD28" s="17"/>
      <c r="AE28" s="17"/>
    </row>
    <row r="29" spans="2:123" s="3" customFormat="1" ht="20.100000000000001" customHeight="1">
      <c r="B29" s="20"/>
      <c r="C29" s="20"/>
      <c r="D29" s="45"/>
      <c r="E29" s="11" t="s">
        <v>0</v>
      </c>
      <c r="F29" s="25"/>
      <c r="G29" s="26"/>
      <c r="H29" s="26"/>
      <c r="I29" s="27"/>
      <c r="J29" s="18"/>
      <c r="K29" s="18"/>
      <c r="L29" s="1"/>
      <c r="P29" s="64" t="s">
        <v>0</v>
      </c>
      <c r="X29" s="12"/>
      <c r="Y29" s="4"/>
      <c r="Z29" s="14" t="s">
        <v>1</v>
      </c>
      <c r="AA29" s="18"/>
      <c r="AB29" s="18"/>
      <c r="AC29" s="18"/>
      <c r="AD29" s="18"/>
      <c r="AE29" s="18"/>
    </row>
    <row r="30" spans="2:123" s="1" customFormat="1" ht="22.5" customHeight="1">
      <c r="B30" s="279" t="s">
        <v>2</v>
      </c>
      <c r="C30" s="280"/>
      <c r="D30" s="280"/>
      <c r="E30" s="38">
        <v>548</v>
      </c>
      <c r="F30" s="35">
        <v>27.737226277372262</v>
      </c>
      <c r="G30" s="32">
        <v>29.197080291970799</v>
      </c>
      <c r="H30" s="32">
        <v>17.883211678832119</v>
      </c>
      <c r="I30" s="33">
        <v>25.18248175182482</v>
      </c>
      <c r="J30" s="19"/>
      <c r="K30" s="19"/>
      <c r="M30" s="279" t="s">
        <v>2</v>
      </c>
      <c r="N30" s="280"/>
      <c r="O30" s="280"/>
      <c r="P30" s="38">
        <f t="shared" ref="P30:P32" si="0">IF(LEN(E30)=0,"",E30)</f>
        <v>548</v>
      </c>
      <c r="Q30" s="71"/>
      <c r="R30" s="72"/>
      <c r="S30" s="72"/>
      <c r="T30" s="72"/>
      <c r="U30" s="72"/>
      <c r="V30" s="72"/>
      <c r="W30" s="72"/>
      <c r="X30" s="72"/>
      <c r="Y30" s="73"/>
      <c r="Z30" s="74"/>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c r="B31" s="281" t="s">
        <v>3</v>
      </c>
      <c r="C31" s="42" t="s">
        <v>4</v>
      </c>
      <c r="D31" s="43"/>
      <c r="E31" s="39">
        <v>428</v>
      </c>
      <c r="F31" s="36">
        <v>27.803738317757009</v>
      </c>
      <c r="G31" s="28">
        <v>30.140186915887853</v>
      </c>
      <c r="H31" s="28">
        <v>16.822429906542055</v>
      </c>
      <c r="I31" s="29">
        <v>25.233644859813083</v>
      </c>
      <c r="J31" s="19"/>
      <c r="K31" s="19"/>
      <c r="L31" s="4"/>
      <c r="M31" s="281" t="s">
        <v>3</v>
      </c>
      <c r="N31" s="42" t="s">
        <v>283</v>
      </c>
      <c r="O31" s="43"/>
      <c r="P31" s="39">
        <f t="shared" si="0"/>
        <v>428</v>
      </c>
      <c r="Q31" s="65"/>
      <c r="R31" s="7"/>
      <c r="S31" s="7"/>
      <c r="T31" s="7"/>
      <c r="U31" s="7"/>
      <c r="V31" s="7"/>
      <c r="W31" s="7"/>
      <c r="X31" s="7"/>
      <c r="Y31" s="4"/>
      <c r="Z31" s="66"/>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c r="B32" s="282"/>
      <c r="C32" s="41" t="s">
        <v>5</v>
      </c>
      <c r="D32" s="44"/>
      <c r="E32" s="40">
        <v>120</v>
      </c>
      <c r="F32" s="37">
        <v>27.500000000000004</v>
      </c>
      <c r="G32" s="30">
        <v>25.833333333333336</v>
      </c>
      <c r="H32" s="30">
        <v>21.666666666666668</v>
      </c>
      <c r="I32" s="31">
        <v>25</v>
      </c>
      <c r="J32" s="19"/>
      <c r="K32" s="19"/>
      <c r="L32" s="4"/>
      <c r="M32" s="282"/>
      <c r="N32" s="41" t="s">
        <v>285</v>
      </c>
      <c r="O32" s="44"/>
      <c r="P32" s="40">
        <f t="shared" si="0"/>
        <v>120</v>
      </c>
      <c r="Q32" s="67"/>
      <c r="R32" s="68"/>
      <c r="S32" s="68"/>
      <c r="T32" s="68"/>
      <c r="U32" s="68"/>
      <c r="V32" s="68"/>
      <c r="W32" s="68"/>
      <c r="X32" s="68"/>
      <c r="Y32" s="69"/>
      <c r="Z32" s="70"/>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3:9" ht="22.5" customHeight="1">
      <c r="F33" s="76">
        <f>SUM(F31-F32)</f>
        <v>0.30373831775700566</v>
      </c>
      <c r="G33" s="76">
        <f t="shared" ref="G33:I33" si="1">SUM(G31-G32)</f>
        <v>4.3068535825545169</v>
      </c>
      <c r="H33" s="76">
        <f t="shared" si="1"/>
        <v>-4.8442367601246126</v>
      </c>
      <c r="I33" s="76">
        <f t="shared" si="1"/>
        <v>0.23364485981308292</v>
      </c>
    </row>
    <row r="34" spans="3:9" ht="22.5" customHeight="1">
      <c r="D34" s="76" t="str">
        <f>F28</f>
        <v>評価があり処遇に反映される</v>
      </c>
      <c r="E34" s="76" t="str">
        <f t="shared" ref="E34:G34" si="2">G28</f>
        <v>評価されているが、処遇に反映されていない</v>
      </c>
      <c r="F34" s="76" t="str">
        <f t="shared" si="2"/>
        <v>評価はない</v>
      </c>
      <c r="G34" s="76" t="str">
        <f t="shared" si="2"/>
        <v>わからない</v>
      </c>
      <c r="H34" s="75" t="s">
        <v>227</v>
      </c>
    </row>
    <row r="35" spans="3:9" ht="22.5" customHeight="1">
      <c r="C35" t="str">
        <f>C31 &amp; "管理職" &amp; "(n=" &amp; E31 &amp; ")"</f>
        <v>男性管理職(n=428)</v>
      </c>
      <c r="D35" s="76">
        <f>F31</f>
        <v>27.803738317757009</v>
      </c>
      <c r="E35" s="76">
        <f t="shared" ref="E35:G36" si="3">G31</f>
        <v>30.140186915887853</v>
      </c>
      <c r="F35" s="76">
        <f t="shared" si="3"/>
        <v>16.822429906542055</v>
      </c>
      <c r="G35" s="76">
        <f t="shared" si="3"/>
        <v>25.233644859813083</v>
      </c>
      <c r="H35" s="76">
        <f>SUM(D35:G35)</f>
        <v>100</v>
      </c>
    </row>
    <row r="36" spans="3:9" ht="22.5" customHeight="1">
      <c r="C36" t="str">
        <f>C32 &amp; "管理職" &amp; "(n=" &amp; E32 &amp; ")"</f>
        <v>女性管理職(n=120)</v>
      </c>
      <c r="D36" s="76">
        <f>F32</f>
        <v>27.500000000000004</v>
      </c>
      <c r="E36" s="76">
        <f t="shared" si="3"/>
        <v>25.833333333333336</v>
      </c>
      <c r="F36" s="76">
        <f t="shared" si="3"/>
        <v>21.666666666666668</v>
      </c>
      <c r="G36" s="76">
        <f t="shared" si="3"/>
        <v>25</v>
      </c>
      <c r="H36" s="76">
        <f>SUM(D36:G36)</f>
        <v>100.00000000000001</v>
      </c>
    </row>
    <row r="37" spans="3:9" ht="22.5" customHeight="1"/>
    <row r="38" spans="3:9" ht="22.5" customHeight="1"/>
    <row r="39" spans="3:9" ht="22.5" customHeight="1"/>
    <row r="40" spans="3:9" ht="22.5" customHeight="1"/>
    <row r="41" spans="3:9" ht="22.5" customHeight="1"/>
    <row r="42" spans="3:9" ht="22.5" customHeight="1"/>
    <row r="43" spans="3:9" ht="22.5" customHeight="1"/>
    <row r="44" spans="3:9" ht="22.5" customHeight="1"/>
    <row r="45" spans="3:9" ht="22.5" customHeight="1"/>
    <row r="46" spans="3:9" ht="22.5" customHeight="1"/>
    <row r="47" spans="3:9" ht="22.5" customHeight="1"/>
    <row r="48" spans="3:9" ht="22.5" customHeight="1"/>
    <row r="49" ht="22.5" customHeight="1"/>
    <row r="50" ht="22.5" customHeight="1"/>
    <row r="51" ht="22.5" customHeight="1"/>
    <row r="52" ht="22.5" customHeight="1"/>
    <row r="53" ht="22.5" customHeight="1"/>
    <row r="54" ht="22.5" customHeight="1"/>
    <row r="55" ht="22.5" customHeight="1"/>
    <row r="56" ht="22.5" customHeight="1"/>
    <row r="57" ht="22.5" customHeight="1"/>
    <row r="58" ht="22.5" customHeight="1"/>
    <row r="59" ht="22.5" customHeight="1"/>
    <row r="60" ht="22.5" customHeight="1"/>
  </sheetData>
  <mergeCells count="4">
    <mergeCell ref="B30:D30"/>
    <mergeCell ref="B31:B32"/>
    <mergeCell ref="M30:O30"/>
    <mergeCell ref="M31:M32"/>
  </mergeCells>
  <phoneticPr fontId="7"/>
  <conditionalFormatting sqref="Z28:AE28 C31:C32 F28:K28">
    <cfRule type="cellIs" dxfId="3" priority="2" stopIfTrue="1" operator="equal">
      <formula>"."</formula>
    </cfRule>
  </conditionalFormatting>
  <conditionalFormatting sqref="N31:N32">
    <cfRule type="cellIs" dxfId="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60"/>
  <sheetViews>
    <sheetView showGridLines="0" topLeftCell="A26" zoomScale="80" workbookViewId="0">
      <selection activeCell="M32" sqref="M32"/>
    </sheetView>
  </sheetViews>
  <sheetFormatPr defaultColWidth="5.25" defaultRowHeight="13.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c r="B27" s="20"/>
      <c r="C27" s="20"/>
      <c r="D27" s="45"/>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c r="B28" s="20"/>
      <c r="C28" s="20"/>
      <c r="D28" s="45"/>
      <c r="E28" s="21"/>
      <c r="F28" s="22" t="s">
        <v>224</v>
      </c>
      <c r="G28" s="23" t="s">
        <v>225</v>
      </c>
      <c r="H28" s="24" t="s">
        <v>226</v>
      </c>
      <c r="I28" s="17"/>
      <c r="J28" s="17"/>
      <c r="K28" s="1"/>
      <c r="L28" s="9"/>
      <c r="M28" s="9"/>
      <c r="N28" s="9"/>
      <c r="Y28" s="17"/>
      <c r="Z28" s="17"/>
      <c r="AA28" s="17"/>
      <c r="AB28" s="17"/>
      <c r="AC28" s="17"/>
      <c r="AD28" s="17"/>
    </row>
    <row r="29" spans="2:122" s="3" customFormat="1" ht="20.100000000000001" customHeight="1">
      <c r="B29" s="20"/>
      <c r="C29" s="20"/>
      <c r="D29" s="45"/>
      <c r="E29" s="11" t="s">
        <v>0</v>
      </c>
      <c r="F29" s="25"/>
      <c r="G29" s="26"/>
      <c r="H29" s="27"/>
      <c r="I29" s="18"/>
      <c r="J29" s="18"/>
      <c r="K29" s="1"/>
      <c r="O29" s="64" t="s">
        <v>0</v>
      </c>
      <c r="W29" s="12"/>
      <c r="X29" s="4"/>
      <c r="Y29" s="14" t="s">
        <v>1</v>
      </c>
      <c r="Z29" s="18"/>
      <c r="AA29" s="18"/>
      <c r="AB29" s="18"/>
      <c r="AC29" s="18"/>
      <c r="AD29" s="18"/>
    </row>
    <row r="30" spans="2:122" s="1" customFormat="1" ht="22.5" customHeight="1">
      <c r="B30" s="279" t="s">
        <v>2</v>
      </c>
      <c r="C30" s="280"/>
      <c r="D30" s="280"/>
      <c r="E30" s="38">
        <v>548</v>
      </c>
      <c r="F30" s="35">
        <v>69.160583941605836</v>
      </c>
      <c r="G30" s="32">
        <v>17.335766423357665</v>
      </c>
      <c r="H30" s="33">
        <v>13.503649635036496</v>
      </c>
      <c r="I30" s="19"/>
      <c r="J30" s="19"/>
      <c r="L30" s="279" t="s">
        <v>2</v>
      </c>
      <c r="M30" s="280"/>
      <c r="N30" s="280"/>
      <c r="O30" s="38">
        <f t="shared" ref="O30:O32" si="0">IF(LEN(E30)=0,"",E30)</f>
        <v>548</v>
      </c>
      <c r="P30" s="71"/>
      <c r="Q30" s="72"/>
      <c r="R30" s="72"/>
      <c r="S30" s="72"/>
      <c r="T30" s="72"/>
      <c r="U30" s="72"/>
      <c r="V30" s="72"/>
      <c r="W30" s="72"/>
      <c r="X30" s="73"/>
      <c r="Y30" s="74"/>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c r="B31" s="281" t="s">
        <v>3</v>
      </c>
      <c r="C31" s="42" t="s">
        <v>4</v>
      </c>
      <c r="D31" s="43"/>
      <c r="E31" s="39">
        <v>428</v>
      </c>
      <c r="F31" s="36">
        <v>68.224299065420553</v>
      </c>
      <c r="G31" s="28">
        <v>18.925233644859812</v>
      </c>
      <c r="H31" s="29">
        <v>12.850467289719624</v>
      </c>
      <c r="I31" s="19"/>
      <c r="J31" s="19"/>
      <c r="K31" s="4"/>
      <c r="L31" s="281" t="s">
        <v>3</v>
      </c>
      <c r="M31" s="42" t="s">
        <v>283</v>
      </c>
      <c r="N31" s="43"/>
      <c r="O31" s="39">
        <f t="shared" si="0"/>
        <v>428</v>
      </c>
      <c r="P31" s="65"/>
      <c r="Q31" s="7"/>
      <c r="R31" s="7"/>
      <c r="S31" s="7"/>
      <c r="T31" s="7"/>
      <c r="U31" s="7"/>
      <c r="V31" s="7"/>
      <c r="W31" s="7"/>
      <c r="X31" s="4"/>
      <c r="Y31" s="66"/>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c r="B32" s="282"/>
      <c r="C32" s="41" t="s">
        <v>5</v>
      </c>
      <c r="D32" s="44"/>
      <c r="E32" s="40">
        <v>120</v>
      </c>
      <c r="F32" s="37">
        <v>72.5</v>
      </c>
      <c r="G32" s="49">
        <v>11.666666666666666</v>
      </c>
      <c r="H32" s="31">
        <v>15.833333333333332</v>
      </c>
      <c r="I32" s="19"/>
      <c r="J32" s="19"/>
      <c r="K32" s="4"/>
      <c r="L32" s="282"/>
      <c r="M32" s="41" t="s">
        <v>285</v>
      </c>
      <c r="N32" s="44"/>
      <c r="O32" s="40">
        <f t="shared" si="0"/>
        <v>120</v>
      </c>
      <c r="P32" s="67"/>
      <c r="Q32" s="68"/>
      <c r="R32" s="68"/>
      <c r="S32" s="68"/>
      <c r="T32" s="68"/>
      <c r="U32" s="68"/>
      <c r="V32" s="68"/>
      <c r="W32" s="68"/>
      <c r="X32" s="69"/>
      <c r="Y32" s="70"/>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3:8" ht="22.5" customHeight="1"/>
    <row r="34" spans="3:8" ht="22.5" customHeight="1">
      <c r="D34" s="76" t="str">
        <f>F28</f>
        <v>評価は必要であり、処遇に反映されるべきである</v>
      </c>
      <c r="E34" s="76" t="str">
        <f t="shared" ref="E34:G34" si="1">G28</f>
        <v>評価は必要であるが、処遇に反映されなくてもいい</v>
      </c>
      <c r="F34" s="76" t="str">
        <f t="shared" si="1"/>
        <v>評価は必要ではない</v>
      </c>
      <c r="G34" s="76">
        <f t="shared" si="1"/>
        <v>0</v>
      </c>
      <c r="H34" s="75" t="s">
        <v>227</v>
      </c>
    </row>
    <row r="35" spans="3:8" ht="22.5" customHeight="1">
      <c r="C35" t="str">
        <f>C31 &amp; "管理職" &amp; "(n=" &amp; E31 &amp; ")"</f>
        <v>男性管理職(n=428)</v>
      </c>
      <c r="D35" s="76">
        <f>F31</f>
        <v>68.224299065420553</v>
      </c>
      <c r="E35" s="76">
        <f t="shared" ref="E35:G36" si="2">G31</f>
        <v>18.925233644859812</v>
      </c>
      <c r="F35" s="76">
        <f t="shared" si="2"/>
        <v>12.850467289719624</v>
      </c>
      <c r="G35" s="76">
        <f t="shared" si="2"/>
        <v>0</v>
      </c>
      <c r="H35" s="76">
        <f>SUM(D35:G35)</f>
        <v>100</v>
      </c>
    </row>
    <row r="36" spans="3:8" ht="22.5" customHeight="1">
      <c r="C36" t="str">
        <f>C32 &amp; "管理職" &amp; "(n=" &amp; E32 &amp; ")"</f>
        <v>女性管理職(n=120)</v>
      </c>
      <c r="D36" s="76">
        <f>F32</f>
        <v>72.5</v>
      </c>
      <c r="E36" s="76">
        <f t="shared" si="2"/>
        <v>11.666666666666666</v>
      </c>
      <c r="F36" s="76">
        <f t="shared" si="2"/>
        <v>15.833333333333332</v>
      </c>
      <c r="G36" s="76">
        <f t="shared" si="2"/>
        <v>0</v>
      </c>
      <c r="H36" s="76">
        <f>SUM(D36:G36)</f>
        <v>100</v>
      </c>
    </row>
    <row r="37" spans="3:8" ht="22.5" customHeight="1"/>
    <row r="38" spans="3:8" ht="22.5" customHeight="1"/>
    <row r="39" spans="3:8" ht="22.5" customHeight="1"/>
    <row r="40" spans="3:8" ht="22.5" customHeight="1"/>
    <row r="41" spans="3:8" ht="22.5" customHeight="1"/>
    <row r="42" spans="3:8" ht="22.5" customHeight="1"/>
    <row r="43" spans="3:8" ht="22.5" customHeight="1"/>
    <row r="44" spans="3:8" ht="22.5" customHeight="1"/>
    <row r="45" spans="3:8" ht="22.5" customHeight="1"/>
    <row r="46" spans="3:8" ht="22.5" customHeight="1"/>
    <row r="47" spans="3:8" ht="22.5" customHeight="1"/>
    <row r="48" spans="3:8" ht="22.5" customHeight="1"/>
    <row r="49" ht="22.5" customHeight="1"/>
    <row r="50" ht="22.5" customHeight="1"/>
    <row r="51" ht="22.5" customHeight="1"/>
    <row r="52" ht="22.5" customHeight="1"/>
    <row r="53" ht="22.5" customHeight="1"/>
    <row r="54" ht="22.5" customHeight="1"/>
    <row r="55" ht="22.5" customHeight="1"/>
    <row r="56" ht="22.5" customHeight="1"/>
    <row r="57" ht="22.5" customHeight="1"/>
    <row r="58" ht="22.5" customHeight="1"/>
    <row r="59" ht="22.5" customHeight="1"/>
    <row r="60" ht="22.5" customHeight="1"/>
  </sheetData>
  <mergeCells count="4">
    <mergeCell ref="B30:D30"/>
    <mergeCell ref="B31:B32"/>
    <mergeCell ref="L30:N30"/>
    <mergeCell ref="L31:L32"/>
  </mergeCells>
  <phoneticPr fontId="7"/>
  <conditionalFormatting sqref="Y28:AD28 C31:C32 F28:J28">
    <cfRule type="cellIs" dxfId="1" priority="2" stopIfTrue="1" operator="equal">
      <formula>"."</formula>
    </cfRule>
  </conditionalFormatting>
  <conditionalFormatting sqref="M31:M32">
    <cfRule type="cellIs" dxfId="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V33"/>
  <sheetViews>
    <sheetView showGridLines="0" topLeftCell="A23" zoomScale="80" workbookViewId="0">
      <selection activeCell="C32" sqref="C32"/>
    </sheetView>
  </sheetViews>
  <sheetFormatPr defaultColWidth="5.25" defaultRowHeight="13.5"/>
  <cols>
    <col min="1" max="2" width="7" customWidth="1"/>
    <col min="3" max="3" width="25.625" customWidth="1"/>
    <col min="4" max="4" width="4.625" customWidth="1"/>
    <col min="5" max="5" width="5.375" customWidth="1"/>
    <col min="6" max="18" width="6.75" customWidth="1"/>
    <col min="19" max="20" width="5.25" customWidth="1"/>
    <col min="21" max="21" width="3.375" customWidth="1"/>
    <col min="22" max="22" width="7" customWidth="1"/>
    <col min="23" max="23" width="25.625" customWidth="1"/>
    <col min="24" max="24" width="5.375" customWidth="1"/>
  </cols>
  <sheetData>
    <row r="1" spans="2:22" s="1" customFormat="1" ht="21.75" customHeight="1">
      <c r="B1" s="15"/>
      <c r="C1" s="16"/>
      <c r="D1" s="2"/>
      <c r="E1" s="13"/>
      <c r="F1" s="4"/>
      <c r="G1" s="4"/>
      <c r="H1" s="4"/>
      <c r="I1" s="4"/>
      <c r="J1" s="4"/>
      <c r="K1" s="4"/>
      <c r="L1" s="4"/>
      <c r="M1" s="4"/>
      <c r="N1" s="4"/>
      <c r="O1" s="4"/>
      <c r="P1" s="4"/>
      <c r="Q1" s="4"/>
      <c r="R1" s="4"/>
    </row>
    <row r="2" spans="2:22" s="1" customFormat="1" ht="15" customHeight="1">
      <c r="B2" s="15"/>
      <c r="C2" s="16"/>
      <c r="D2" s="2"/>
      <c r="E2" s="13"/>
      <c r="F2" s="4"/>
      <c r="G2" s="4"/>
      <c r="H2" s="4"/>
      <c r="I2" s="4"/>
      <c r="J2" s="4"/>
      <c r="K2" s="4"/>
      <c r="L2" s="4"/>
      <c r="M2" s="4"/>
      <c r="N2" s="4"/>
      <c r="O2" s="4"/>
      <c r="P2" s="4"/>
      <c r="Q2" s="4"/>
      <c r="R2" s="4"/>
    </row>
    <row r="3" spans="2:22" s="1" customFormat="1" ht="15" customHeight="1">
      <c r="B3" s="15"/>
      <c r="C3" s="16"/>
      <c r="D3" s="2"/>
      <c r="E3" s="13"/>
      <c r="F3" s="4"/>
      <c r="G3" s="4"/>
      <c r="H3" s="4"/>
      <c r="I3" s="4"/>
      <c r="J3" s="4"/>
      <c r="K3" s="4"/>
      <c r="L3" s="4"/>
      <c r="M3" s="4"/>
      <c r="N3" s="4"/>
      <c r="O3" s="4"/>
      <c r="P3" s="4"/>
      <c r="Q3" s="4"/>
      <c r="R3" s="4"/>
    </row>
    <row r="4" spans="2:22" s="1" customFormat="1" ht="15" customHeight="1">
      <c r="B4" s="15"/>
      <c r="C4" s="16"/>
      <c r="D4" s="2"/>
      <c r="E4" s="13"/>
      <c r="F4" s="4"/>
      <c r="G4" s="4"/>
      <c r="H4" s="4"/>
      <c r="I4" s="4"/>
      <c r="J4" s="4"/>
      <c r="K4" s="4"/>
      <c r="L4" s="4"/>
      <c r="M4" s="4"/>
      <c r="N4" s="4"/>
      <c r="O4" s="4"/>
      <c r="P4" s="4"/>
      <c r="Q4" s="4"/>
      <c r="R4" s="4"/>
    </row>
    <row r="5" spans="2:22" s="1" customFormat="1" ht="15" customHeight="1">
      <c r="B5" s="15"/>
      <c r="C5" s="16"/>
      <c r="D5" s="2"/>
      <c r="E5" s="13"/>
      <c r="F5" s="4"/>
      <c r="G5" s="4"/>
      <c r="H5" s="4"/>
      <c r="I5" s="4"/>
      <c r="J5" s="4"/>
      <c r="K5" s="4"/>
      <c r="L5" s="4"/>
      <c r="M5" s="4"/>
      <c r="N5" s="4"/>
      <c r="O5" s="4"/>
      <c r="P5" s="4"/>
      <c r="Q5" s="4"/>
      <c r="R5" s="4"/>
    </row>
    <row r="6" spans="2:22" s="1" customFormat="1" ht="15" customHeight="1">
      <c r="B6" s="15"/>
      <c r="C6" s="16"/>
      <c r="D6" s="2"/>
      <c r="E6" s="13"/>
      <c r="F6" s="4"/>
      <c r="G6" s="4"/>
      <c r="H6" s="4"/>
      <c r="I6" s="4"/>
      <c r="J6" s="4"/>
      <c r="K6" s="4"/>
      <c r="L6" s="4"/>
      <c r="M6" s="4"/>
      <c r="N6" s="4"/>
      <c r="O6" s="4"/>
      <c r="P6" s="4"/>
      <c r="Q6" s="4"/>
      <c r="R6" s="4"/>
    </row>
    <row r="7" spans="2:22" s="1" customFormat="1" ht="15" customHeight="1">
      <c r="B7" s="15"/>
      <c r="C7" s="16"/>
      <c r="D7" s="2"/>
      <c r="E7" s="13"/>
      <c r="F7" s="4"/>
      <c r="G7" s="4"/>
      <c r="H7" s="4"/>
      <c r="I7" s="4"/>
      <c r="J7" s="4"/>
      <c r="K7" s="4"/>
      <c r="L7" s="4"/>
      <c r="M7" s="4"/>
      <c r="N7" s="4"/>
      <c r="O7" s="4"/>
      <c r="P7" s="4"/>
      <c r="Q7" s="4"/>
      <c r="R7" s="4"/>
    </row>
    <row r="8" spans="2:22" s="1" customFormat="1" ht="15" hidden="1" customHeight="1">
      <c r="B8" s="15"/>
      <c r="C8" s="16"/>
      <c r="D8" s="2"/>
      <c r="E8" s="13"/>
      <c r="F8" s="4"/>
      <c r="G8" s="4"/>
      <c r="H8" s="4"/>
      <c r="I8" s="4"/>
      <c r="J8" s="4"/>
      <c r="K8" s="4"/>
      <c r="L8" s="4"/>
      <c r="M8" s="4"/>
      <c r="N8" s="4"/>
      <c r="O8" s="4"/>
      <c r="P8" s="4"/>
      <c r="Q8" s="4"/>
      <c r="R8" s="4"/>
    </row>
    <row r="9" spans="2:22" s="1" customFormat="1" ht="15" hidden="1" customHeight="1">
      <c r="B9" s="15"/>
      <c r="C9" s="16"/>
      <c r="D9" s="2"/>
      <c r="E9" s="13"/>
      <c r="F9" s="4"/>
      <c r="G9" s="4"/>
      <c r="H9" s="4"/>
      <c r="I9" s="4"/>
      <c r="J9" s="4"/>
      <c r="K9" s="4"/>
      <c r="L9" s="4"/>
      <c r="M9" s="4"/>
      <c r="N9" s="4"/>
      <c r="O9" s="4"/>
      <c r="P9" s="4"/>
      <c r="Q9" s="4"/>
      <c r="R9" s="4"/>
      <c r="U9" s="4"/>
      <c r="V9" s="4"/>
    </row>
    <row r="10" spans="2:22" s="1" customFormat="1" ht="15" hidden="1" customHeight="1">
      <c r="B10" s="15"/>
      <c r="C10" s="16"/>
      <c r="D10" s="2"/>
      <c r="E10" s="13"/>
      <c r="F10" s="4"/>
      <c r="G10" s="4"/>
      <c r="H10" s="4"/>
      <c r="I10" s="4"/>
      <c r="J10" s="4"/>
      <c r="K10" s="4"/>
      <c r="L10" s="4"/>
      <c r="M10" s="4"/>
      <c r="N10" s="4"/>
      <c r="O10" s="4"/>
      <c r="P10" s="4"/>
      <c r="Q10" s="4"/>
      <c r="R10" s="4"/>
      <c r="U10" s="3"/>
      <c r="V10" s="3"/>
    </row>
    <row r="11" spans="2:22" s="1" customFormat="1" ht="15" hidden="1" customHeight="1">
      <c r="B11" s="15"/>
      <c r="C11" s="16"/>
      <c r="D11" s="2"/>
      <c r="E11" s="13"/>
      <c r="F11" s="4"/>
      <c r="G11" s="4"/>
      <c r="H11" s="4"/>
      <c r="I11" s="4"/>
      <c r="J11" s="4"/>
      <c r="K11" s="4"/>
      <c r="L11" s="4"/>
      <c r="M11" s="4"/>
      <c r="N11" s="4"/>
      <c r="O11" s="4"/>
      <c r="P11" s="4"/>
      <c r="Q11" s="4"/>
      <c r="R11" s="4"/>
      <c r="U11" s="6"/>
    </row>
    <row r="12" spans="2:22" s="1" customFormat="1" ht="15" hidden="1" customHeight="1">
      <c r="B12" s="15"/>
      <c r="C12" s="16"/>
      <c r="D12" s="2"/>
      <c r="E12" s="13"/>
      <c r="F12" s="4"/>
      <c r="G12" s="4"/>
      <c r="H12" s="4"/>
      <c r="I12" s="4"/>
      <c r="J12" s="4"/>
      <c r="K12" s="4"/>
      <c r="L12" s="4"/>
      <c r="M12" s="4"/>
      <c r="N12" s="4"/>
      <c r="O12" s="4"/>
      <c r="P12" s="4"/>
      <c r="Q12" s="4"/>
      <c r="R12" s="4"/>
      <c r="U12" s="6"/>
    </row>
    <row r="13" spans="2:22" s="1" customFormat="1" ht="15" hidden="1" customHeight="1">
      <c r="B13" s="15"/>
      <c r="C13" s="16"/>
      <c r="D13" s="2"/>
      <c r="E13" s="13"/>
      <c r="F13" s="4"/>
      <c r="G13" s="4"/>
      <c r="H13" s="4"/>
      <c r="I13" s="4"/>
      <c r="J13" s="4"/>
      <c r="K13" s="4"/>
      <c r="L13" s="4"/>
      <c r="M13" s="4"/>
      <c r="N13" s="4"/>
      <c r="O13" s="4"/>
      <c r="P13" s="4"/>
      <c r="Q13" s="4"/>
      <c r="R13" s="4"/>
      <c r="U13" s="6"/>
    </row>
    <row r="14" spans="2:22" s="1" customFormat="1" ht="15" customHeight="1">
      <c r="B14" s="15"/>
      <c r="C14" s="16"/>
      <c r="D14" s="2"/>
      <c r="E14" s="13"/>
      <c r="F14" s="4"/>
      <c r="G14" s="4"/>
      <c r="H14" s="4"/>
      <c r="I14" s="4"/>
      <c r="J14" s="4"/>
      <c r="K14" s="4"/>
      <c r="L14" s="4"/>
      <c r="M14" s="4"/>
      <c r="N14" s="4"/>
      <c r="O14" s="4"/>
      <c r="P14" s="4"/>
      <c r="Q14" s="4"/>
      <c r="R14" s="4"/>
    </row>
    <row r="15" spans="2:22" s="1" customFormat="1" ht="15" customHeight="1">
      <c r="B15" s="15"/>
      <c r="C15" s="16"/>
      <c r="D15" s="2"/>
      <c r="E15" s="13"/>
      <c r="F15" s="4"/>
      <c r="G15" s="4"/>
      <c r="H15" s="4"/>
      <c r="I15" s="4"/>
      <c r="J15" s="4"/>
      <c r="K15" s="4"/>
      <c r="L15" s="4"/>
      <c r="M15" s="4"/>
      <c r="N15" s="4"/>
      <c r="O15" s="4"/>
      <c r="P15" s="4"/>
      <c r="Q15" s="4"/>
      <c r="R15" s="4"/>
    </row>
    <row r="16" spans="2:22" s="1" customFormat="1" ht="15" customHeight="1">
      <c r="B16" s="15"/>
      <c r="C16" s="16"/>
      <c r="D16" s="2"/>
      <c r="E16" s="13"/>
      <c r="F16" s="4"/>
      <c r="G16" s="4"/>
      <c r="H16" s="4"/>
      <c r="I16" s="4"/>
      <c r="J16" s="4"/>
      <c r="K16" s="4"/>
      <c r="L16" s="4"/>
      <c r="M16" s="4"/>
      <c r="N16" s="4"/>
      <c r="O16" s="4"/>
      <c r="P16" s="4"/>
      <c r="Q16" s="4"/>
      <c r="R16" s="4"/>
    </row>
    <row r="17" spans="2:22" s="1" customFormat="1" ht="15" customHeight="1">
      <c r="B17" s="15"/>
      <c r="C17" s="16"/>
      <c r="D17" s="2"/>
      <c r="E17" s="13"/>
      <c r="F17" s="4"/>
      <c r="G17" s="4"/>
      <c r="H17" s="4"/>
      <c r="I17" s="4"/>
      <c r="J17" s="4"/>
      <c r="K17" s="4"/>
      <c r="L17" s="4"/>
      <c r="M17" s="4"/>
      <c r="N17" s="4"/>
      <c r="O17" s="4"/>
      <c r="P17" s="4"/>
      <c r="Q17" s="4"/>
      <c r="R17" s="4"/>
    </row>
    <row r="18" spans="2:22" s="1" customFormat="1" ht="15" customHeight="1">
      <c r="B18" s="15"/>
      <c r="C18" s="16"/>
      <c r="D18" s="2"/>
      <c r="E18" s="13"/>
      <c r="F18" s="4"/>
      <c r="G18" s="4"/>
      <c r="H18" s="4"/>
      <c r="I18" s="4"/>
      <c r="J18" s="4"/>
      <c r="K18" s="4"/>
      <c r="L18" s="4"/>
      <c r="M18" s="4"/>
      <c r="N18" s="4"/>
      <c r="O18" s="4"/>
      <c r="P18" s="4"/>
      <c r="Q18" s="4"/>
      <c r="R18" s="4"/>
    </row>
    <row r="19" spans="2:22" s="1" customFormat="1" ht="15" customHeight="1">
      <c r="B19" s="15"/>
      <c r="C19" s="16"/>
      <c r="D19" s="2"/>
      <c r="E19" s="13"/>
      <c r="F19" s="4"/>
      <c r="G19" s="4"/>
      <c r="H19" s="4"/>
      <c r="I19" s="4"/>
      <c r="J19" s="4"/>
      <c r="K19" s="4"/>
      <c r="L19" s="4"/>
      <c r="M19" s="4"/>
      <c r="N19" s="4"/>
      <c r="O19" s="4"/>
      <c r="P19" s="4"/>
      <c r="Q19" s="4"/>
      <c r="R19" s="4"/>
    </row>
    <row r="20" spans="2:22" s="1" customFormat="1" ht="15" customHeight="1">
      <c r="B20" s="15"/>
      <c r="C20" s="16"/>
      <c r="D20" s="2"/>
      <c r="E20" s="13"/>
      <c r="F20" s="4"/>
      <c r="G20" s="4"/>
      <c r="H20" s="4"/>
      <c r="I20" s="4"/>
      <c r="J20" s="4"/>
      <c r="K20" s="4"/>
      <c r="L20" s="4"/>
      <c r="M20" s="4"/>
      <c r="N20" s="4"/>
      <c r="O20" s="4"/>
      <c r="P20" s="4"/>
      <c r="Q20" s="4"/>
      <c r="R20" s="4"/>
    </row>
    <row r="21" spans="2:22" s="1" customFormat="1" ht="15" customHeight="1">
      <c r="B21" s="15"/>
      <c r="C21" s="16"/>
      <c r="D21" s="2"/>
      <c r="E21" s="13"/>
      <c r="F21" s="4"/>
      <c r="G21" s="4"/>
      <c r="H21" s="4"/>
      <c r="I21" s="4"/>
      <c r="J21" s="4"/>
      <c r="K21" s="4"/>
      <c r="L21" s="4"/>
      <c r="M21" s="4"/>
      <c r="N21" s="4"/>
      <c r="O21" s="4"/>
      <c r="P21" s="4"/>
      <c r="Q21" s="4"/>
      <c r="R21" s="4"/>
    </row>
    <row r="22" spans="2:22" s="1" customFormat="1" ht="15" customHeight="1">
      <c r="B22" s="15"/>
      <c r="C22" s="16"/>
      <c r="D22" s="2"/>
      <c r="E22" s="13"/>
      <c r="F22" s="4"/>
      <c r="G22" s="4"/>
      <c r="H22" s="4"/>
      <c r="I22" s="4"/>
      <c r="J22" s="4"/>
      <c r="K22" s="4"/>
      <c r="L22" s="4"/>
      <c r="M22" s="4"/>
      <c r="N22" s="4"/>
      <c r="O22" s="4"/>
      <c r="P22" s="4"/>
      <c r="Q22" s="4"/>
      <c r="R22" s="4"/>
    </row>
    <row r="23" spans="2:22" s="1" customFormat="1" ht="15" customHeight="1">
      <c r="B23" s="15"/>
      <c r="C23" s="16"/>
      <c r="D23" s="2"/>
      <c r="E23" s="13"/>
      <c r="F23" s="4"/>
      <c r="G23" s="4"/>
      <c r="H23" s="4"/>
      <c r="I23" s="4"/>
      <c r="J23" s="4"/>
      <c r="K23" s="4"/>
      <c r="L23" s="4"/>
      <c r="M23" s="4"/>
      <c r="N23" s="4"/>
      <c r="O23" s="4"/>
      <c r="P23" s="4"/>
      <c r="Q23" s="4"/>
      <c r="R23" s="4"/>
    </row>
    <row r="24" spans="2:22" s="1" customFormat="1" ht="15" customHeight="1">
      <c r="B24" s="15"/>
      <c r="C24" s="16"/>
      <c r="D24" s="2"/>
      <c r="E24" s="13"/>
      <c r="F24" s="4"/>
      <c r="G24" s="4"/>
      <c r="H24" s="4"/>
      <c r="I24" s="4"/>
      <c r="J24" s="4"/>
      <c r="K24" s="4"/>
      <c r="L24" s="4"/>
      <c r="M24" s="4"/>
      <c r="N24" s="4"/>
      <c r="O24" s="4"/>
      <c r="P24" s="4"/>
      <c r="Q24" s="4"/>
      <c r="R24" s="4"/>
    </row>
    <row r="25" spans="2:22" s="1" customFormat="1" ht="15" customHeight="1">
      <c r="B25" s="15"/>
      <c r="C25" s="16"/>
      <c r="D25" s="2"/>
      <c r="E25" s="13"/>
      <c r="F25" s="4"/>
      <c r="G25" s="4"/>
      <c r="H25" s="4"/>
      <c r="I25" s="4"/>
      <c r="J25" s="4"/>
      <c r="K25" s="4"/>
      <c r="L25" s="4"/>
      <c r="M25" s="4"/>
      <c r="N25" s="4"/>
      <c r="O25" s="4"/>
      <c r="P25" s="4"/>
      <c r="Q25" s="4"/>
      <c r="R25" s="4"/>
    </row>
    <row r="26" spans="2:22" s="1" customFormat="1" ht="15" customHeight="1">
      <c r="B26" s="15"/>
      <c r="C26" s="16"/>
      <c r="D26" s="2"/>
      <c r="E26" s="13"/>
      <c r="F26" s="4"/>
      <c r="G26" s="4"/>
      <c r="H26" s="4"/>
      <c r="I26" s="4"/>
      <c r="J26" s="4"/>
      <c r="K26" s="4"/>
      <c r="L26" s="4"/>
      <c r="M26" s="4"/>
      <c r="N26" s="4"/>
      <c r="O26" s="4"/>
      <c r="P26" s="4"/>
      <c r="Q26" s="4"/>
      <c r="R26" s="4"/>
    </row>
    <row r="27" spans="2:22" s="1" customFormat="1" ht="15" customHeight="1">
      <c r="B27" s="20"/>
      <c r="C27" s="20"/>
      <c r="D27" s="45"/>
      <c r="E27" s="34"/>
      <c r="F27" s="10"/>
      <c r="G27" s="10"/>
      <c r="H27" s="10"/>
      <c r="I27" s="10"/>
      <c r="J27" s="10"/>
      <c r="K27" s="10"/>
      <c r="L27" s="10"/>
      <c r="M27" s="10"/>
      <c r="N27" s="10"/>
      <c r="O27" s="10"/>
      <c r="P27" s="10"/>
      <c r="Q27" s="10"/>
      <c r="R27" s="10"/>
    </row>
    <row r="28" spans="2:22" s="4" customFormat="1" ht="129.94999999999999" customHeight="1">
      <c r="B28" s="20"/>
      <c r="C28" s="20"/>
      <c r="D28" s="45"/>
      <c r="E28" s="21"/>
      <c r="F28" s="22" t="s">
        <v>17</v>
      </c>
      <c r="G28" s="23" t="s">
        <v>18</v>
      </c>
      <c r="H28" s="23" t="s">
        <v>19</v>
      </c>
      <c r="I28" s="23" t="s">
        <v>20</v>
      </c>
      <c r="J28" s="23" t="s">
        <v>21</v>
      </c>
      <c r="K28" s="23" t="s">
        <v>22</v>
      </c>
      <c r="L28" s="23" t="s">
        <v>23</v>
      </c>
      <c r="M28" s="23" t="s">
        <v>24</v>
      </c>
      <c r="N28" s="23" t="s">
        <v>25</v>
      </c>
      <c r="O28" s="23" t="s">
        <v>26</v>
      </c>
      <c r="P28" s="23" t="s">
        <v>27</v>
      </c>
      <c r="Q28" s="23" t="s">
        <v>28</v>
      </c>
      <c r="R28" s="24" t="s">
        <v>29</v>
      </c>
      <c r="S28" s="17"/>
      <c r="T28" s="17"/>
      <c r="U28" s="1"/>
      <c r="V28" s="1"/>
    </row>
    <row r="29" spans="2:22" s="3" customFormat="1" ht="20.100000000000001" customHeight="1">
      <c r="B29" s="20"/>
      <c r="C29" s="20"/>
      <c r="D29" s="45"/>
      <c r="E29" s="11" t="s">
        <v>0</v>
      </c>
      <c r="F29" s="25"/>
      <c r="G29" s="26"/>
      <c r="H29" s="26"/>
      <c r="I29" s="26"/>
      <c r="J29" s="26"/>
      <c r="K29" s="26"/>
      <c r="L29" s="26"/>
      <c r="M29" s="26"/>
      <c r="N29" s="26"/>
      <c r="O29" s="26"/>
      <c r="P29" s="26"/>
      <c r="Q29" s="26"/>
      <c r="R29" s="27"/>
      <c r="U29" s="1"/>
      <c r="V29" s="1"/>
    </row>
    <row r="30" spans="2:22" s="1" customFormat="1" ht="22.5" customHeight="1">
      <c r="B30" s="279" t="s">
        <v>2</v>
      </c>
      <c r="C30" s="280"/>
      <c r="D30" s="280"/>
      <c r="E30" s="38">
        <v>548</v>
      </c>
      <c r="F30" s="35">
        <v>71.167883211678827</v>
      </c>
      <c r="G30" s="32">
        <v>29.014598540145986</v>
      </c>
      <c r="H30" s="32">
        <v>32.846715328467155</v>
      </c>
      <c r="I30" s="32">
        <v>6.7518248175182478</v>
      </c>
      <c r="J30" s="32">
        <v>33.394160583941606</v>
      </c>
      <c r="K30" s="32">
        <v>8.5766423357664241</v>
      </c>
      <c r="L30" s="32">
        <v>5.2919708029197077</v>
      </c>
      <c r="M30" s="32">
        <v>2.7372262773722631</v>
      </c>
      <c r="N30" s="32">
        <v>4.3795620437956204</v>
      </c>
      <c r="O30" s="32">
        <v>3.832116788321168</v>
      </c>
      <c r="P30" s="32">
        <v>7.2992700729926998</v>
      </c>
      <c r="Q30" s="32">
        <v>18.430656934306569</v>
      </c>
      <c r="R30" s="33">
        <v>9.4890510948905096</v>
      </c>
      <c r="S30" s="16"/>
      <c r="T30" s="16"/>
    </row>
    <row r="31" spans="2:22" s="1" customFormat="1" ht="22.5" customHeight="1">
      <c r="B31" s="281" t="s">
        <v>3</v>
      </c>
      <c r="C31" s="42" t="s">
        <v>283</v>
      </c>
      <c r="D31" s="43"/>
      <c r="E31" s="39">
        <v>428</v>
      </c>
      <c r="F31" s="36">
        <v>73.831775700934571</v>
      </c>
      <c r="G31" s="28">
        <v>29.672897196261683</v>
      </c>
      <c r="H31" s="28">
        <v>34.579439252336449</v>
      </c>
      <c r="I31" s="28">
        <v>8.1775700934579429</v>
      </c>
      <c r="J31" s="28">
        <v>37.850467289719624</v>
      </c>
      <c r="K31" s="28">
        <v>9.3457943925233646</v>
      </c>
      <c r="L31" s="60">
        <v>0</v>
      </c>
      <c r="M31" s="28">
        <v>1.6355140186915886</v>
      </c>
      <c r="N31" s="28">
        <v>3.9719626168224296</v>
      </c>
      <c r="O31" s="28">
        <v>3.2710280373831773</v>
      </c>
      <c r="P31" s="28">
        <v>7.2429906542056068</v>
      </c>
      <c r="Q31" s="28">
        <v>18.925233644859812</v>
      </c>
      <c r="R31" s="29">
        <v>8.8785046728971952</v>
      </c>
      <c r="S31" s="16"/>
      <c r="T31" s="16"/>
    </row>
    <row r="32" spans="2:22" s="1" customFormat="1" ht="22.5" customHeight="1">
      <c r="B32" s="282"/>
      <c r="C32" s="41" t="s">
        <v>285</v>
      </c>
      <c r="D32" s="44"/>
      <c r="E32" s="40">
        <v>120</v>
      </c>
      <c r="F32" s="59">
        <v>61.666666666666671</v>
      </c>
      <c r="G32" s="30">
        <v>26.666666666666668</v>
      </c>
      <c r="H32" s="49">
        <v>26.666666666666668</v>
      </c>
      <c r="I32" s="49">
        <v>1.6666666666666667</v>
      </c>
      <c r="J32" s="51">
        <v>17.5</v>
      </c>
      <c r="K32" s="30">
        <v>5.833333333333333</v>
      </c>
      <c r="L32" s="50">
        <v>24.166666666666668</v>
      </c>
      <c r="M32" s="30">
        <v>6.666666666666667</v>
      </c>
      <c r="N32" s="30">
        <v>5.833333333333333</v>
      </c>
      <c r="O32" s="30">
        <v>5.833333333333333</v>
      </c>
      <c r="P32" s="30">
        <v>7.5</v>
      </c>
      <c r="Q32" s="30">
        <v>16.666666666666664</v>
      </c>
      <c r="R32" s="31">
        <v>11.666666666666666</v>
      </c>
      <c r="S32" s="16"/>
      <c r="T32" s="16"/>
    </row>
    <row r="33" spans="6:18">
      <c r="F33" s="76">
        <f>SUM(F31-F32)</f>
        <v>12.1651090342679</v>
      </c>
      <c r="G33" s="76">
        <f t="shared" ref="G33:R33" si="0">SUM(G31-G32)</f>
        <v>3.0062305295950154</v>
      </c>
      <c r="H33" s="76">
        <f t="shared" si="0"/>
        <v>7.9127725856697815</v>
      </c>
      <c r="I33" s="76">
        <f t="shared" si="0"/>
        <v>6.510903426791276</v>
      </c>
      <c r="J33" s="76">
        <f t="shared" si="0"/>
        <v>20.350467289719624</v>
      </c>
      <c r="K33" s="76">
        <f t="shared" si="0"/>
        <v>3.5124610591900316</v>
      </c>
      <c r="L33" s="76">
        <f t="shared" si="0"/>
        <v>-24.166666666666668</v>
      </c>
      <c r="M33" s="76">
        <f t="shared" si="0"/>
        <v>-5.0311526479750786</v>
      </c>
      <c r="N33" s="76">
        <f t="shared" si="0"/>
        <v>-1.8613707165109035</v>
      </c>
      <c r="O33" s="76">
        <f t="shared" si="0"/>
        <v>-2.5623052959501558</v>
      </c>
      <c r="P33" s="76">
        <f t="shared" si="0"/>
        <v>-0.25700934579439316</v>
      </c>
      <c r="Q33" s="76">
        <f t="shared" si="0"/>
        <v>2.2585669781931479</v>
      </c>
      <c r="R33" s="76">
        <f t="shared" si="0"/>
        <v>-2.7881619937694708</v>
      </c>
    </row>
  </sheetData>
  <mergeCells count="2">
    <mergeCell ref="B30:D30"/>
    <mergeCell ref="B31:B32"/>
  </mergeCells>
  <phoneticPr fontId="7"/>
  <conditionalFormatting sqref="C31:C32 F28:R28">
    <cfRule type="cellIs" dxfId="146" priority="3" stopIfTrue="1" operator="equal">
      <formula>"."</formula>
    </cfRule>
  </conditionalFormatting>
  <conditionalFormatting sqref="S28">
    <cfRule type="cellIs" dxfId="145" priority="2" stopIfTrue="1" operator="equal">
      <formula>"."</formula>
    </cfRule>
  </conditionalFormatting>
  <conditionalFormatting sqref="T28">
    <cfRule type="cellIs" dxfId="144"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V33"/>
  <sheetViews>
    <sheetView showGridLines="0" topLeftCell="A26" zoomScale="80" workbookViewId="0">
      <selection activeCell="C32" sqref="C32"/>
    </sheetView>
  </sheetViews>
  <sheetFormatPr defaultColWidth="5.25" defaultRowHeight="13.5"/>
  <cols>
    <col min="1" max="2" width="7" customWidth="1"/>
    <col min="3" max="3" width="25.625" customWidth="1"/>
    <col min="4" max="4" width="4.625" customWidth="1"/>
    <col min="5" max="5" width="5.375" customWidth="1"/>
    <col min="6" max="18" width="6.75" customWidth="1"/>
    <col min="19" max="20" width="5.25" customWidth="1"/>
    <col min="21" max="21" width="3.375" customWidth="1"/>
    <col min="22" max="22" width="7" customWidth="1"/>
    <col min="23" max="23" width="25.625" customWidth="1"/>
    <col min="24" max="24" width="5.375" customWidth="1"/>
  </cols>
  <sheetData>
    <row r="1" spans="2:22" s="1" customFormat="1" ht="21.75" customHeight="1">
      <c r="B1" s="15"/>
      <c r="C1" s="16"/>
      <c r="D1" s="2"/>
      <c r="E1" s="13"/>
      <c r="F1" s="4"/>
      <c r="G1" s="4"/>
      <c r="H1" s="4"/>
      <c r="I1" s="4"/>
      <c r="J1" s="4"/>
      <c r="K1" s="4"/>
      <c r="L1" s="4"/>
      <c r="M1" s="4"/>
      <c r="N1" s="4"/>
      <c r="O1" s="4"/>
      <c r="P1" s="4"/>
      <c r="Q1" s="4"/>
      <c r="R1" s="4"/>
    </row>
    <row r="2" spans="2:22" s="1" customFormat="1" ht="15" customHeight="1">
      <c r="B2" s="15"/>
      <c r="C2" s="16"/>
      <c r="D2" s="2"/>
      <c r="E2" s="13"/>
      <c r="F2" s="4"/>
      <c r="G2" s="4"/>
      <c r="H2" s="4"/>
      <c r="I2" s="4"/>
      <c r="J2" s="4"/>
      <c r="K2" s="4"/>
      <c r="L2" s="4"/>
      <c r="M2" s="4"/>
      <c r="N2" s="4"/>
      <c r="O2" s="4"/>
      <c r="P2" s="4"/>
      <c r="Q2" s="4"/>
      <c r="R2" s="4"/>
    </row>
    <row r="3" spans="2:22" s="1" customFormat="1" ht="15" customHeight="1">
      <c r="B3" s="15"/>
      <c r="C3" s="16"/>
      <c r="D3" s="2"/>
      <c r="E3" s="13"/>
      <c r="F3" s="4"/>
      <c r="G3" s="4"/>
      <c r="H3" s="4"/>
      <c r="I3" s="4"/>
      <c r="J3" s="4"/>
      <c r="K3" s="4"/>
      <c r="L3" s="4"/>
      <c r="M3" s="4"/>
      <c r="N3" s="4"/>
      <c r="O3" s="4"/>
      <c r="P3" s="4"/>
      <c r="Q3" s="4"/>
      <c r="R3" s="4"/>
    </row>
    <row r="4" spans="2:22" s="1" customFormat="1" ht="15" customHeight="1">
      <c r="B4" s="15"/>
      <c r="C4" s="16"/>
      <c r="D4" s="2"/>
      <c r="E4" s="13"/>
      <c r="F4" s="4"/>
      <c r="G4" s="4"/>
      <c r="H4" s="4"/>
      <c r="I4" s="4"/>
      <c r="J4" s="4"/>
      <c r="K4" s="4"/>
      <c r="L4" s="4"/>
      <c r="M4" s="4"/>
      <c r="N4" s="4"/>
      <c r="O4" s="4"/>
      <c r="P4" s="4"/>
      <c r="Q4" s="4"/>
      <c r="R4" s="4"/>
    </row>
    <row r="5" spans="2:22" s="1" customFormat="1" ht="15" customHeight="1">
      <c r="B5" s="15"/>
      <c r="C5" s="16"/>
      <c r="D5" s="2"/>
      <c r="E5" s="13"/>
      <c r="F5" s="4"/>
      <c r="G5" s="4"/>
      <c r="H5" s="4"/>
      <c r="I5" s="4"/>
      <c r="J5" s="4"/>
      <c r="K5" s="4"/>
      <c r="L5" s="4"/>
      <c r="M5" s="4"/>
      <c r="N5" s="4"/>
      <c r="O5" s="4"/>
      <c r="P5" s="4"/>
      <c r="Q5" s="4"/>
      <c r="R5" s="4"/>
    </row>
    <row r="6" spans="2:22" s="1" customFormat="1" ht="15" customHeight="1">
      <c r="B6" s="15"/>
      <c r="C6" s="16"/>
      <c r="D6" s="2"/>
      <c r="E6" s="13"/>
      <c r="F6" s="4"/>
      <c r="G6" s="4"/>
      <c r="H6" s="4"/>
      <c r="I6" s="4"/>
      <c r="J6" s="4"/>
      <c r="K6" s="4"/>
      <c r="L6" s="4"/>
      <c r="M6" s="4"/>
      <c r="N6" s="4"/>
      <c r="O6" s="4"/>
      <c r="P6" s="4"/>
      <c r="Q6" s="4"/>
      <c r="R6" s="4"/>
    </row>
    <row r="7" spans="2:22" s="1" customFormat="1" ht="15" customHeight="1">
      <c r="B7" s="15"/>
      <c r="C7" s="16"/>
      <c r="D7" s="2"/>
      <c r="E7" s="13"/>
      <c r="F7" s="4"/>
      <c r="G7" s="4"/>
      <c r="H7" s="4"/>
      <c r="I7" s="4"/>
      <c r="J7" s="4"/>
      <c r="K7" s="4"/>
      <c r="L7" s="4"/>
      <c r="M7" s="4"/>
      <c r="N7" s="4"/>
      <c r="O7" s="4"/>
      <c r="P7" s="4"/>
      <c r="Q7" s="4"/>
      <c r="R7" s="4"/>
    </row>
    <row r="8" spans="2:22" s="1" customFormat="1" ht="15" hidden="1" customHeight="1">
      <c r="B8" s="15"/>
      <c r="C8" s="16"/>
      <c r="D8" s="2"/>
      <c r="E8" s="13"/>
      <c r="F8" s="4"/>
      <c r="G8" s="4"/>
      <c r="H8" s="4"/>
      <c r="I8" s="4"/>
      <c r="J8" s="4"/>
      <c r="K8" s="4"/>
      <c r="L8" s="4"/>
      <c r="M8" s="4"/>
      <c r="N8" s="4"/>
      <c r="O8" s="4"/>
      <c r="P8" s="4"/>
      <c r="Q8" s="4"/>
      <c r="R8" s="4"/>
    </row>
    <row r="9" spans="2:22" s="1" customFormat="1" ht="15" hidden="1" customHeight="1">
      <c r="B9" s="15"/>
      <c r="C9" s="16"/>
      <c r="D9" s="2"/>
      <c r="E9" s="13"/>
      <c r="F9" s="4"/>
      <c r="G9" s="4"/>
      <c r="H9" s="4"/>
      <c r="I9" s="4"/>
      <c r="J9" s="4"/>
      <c r="K9" s="4"/>
      <c r="L9" s="4"/>
      <c r="M9" s="4"/>
      <c r="N9" s="4"/>
      <c r="O9" s="4"/>
      <c r="P9" s="4"/>
      <c r="Q9" s="4"/>
      <c r="R9" s="4"/>
      <c r="U9" s="4"/>
      <c r="V9" s="4"/>
    </row>
    <row r="10" spans="2:22" s="1" customFormat="1" ht="15" hidden="1" customHeight="1">
      <c r="B10" s="15"/>
      <c r="C10" s="16"/>
      <c r="D10" s="2"/>
      <c r="E10" s="13"/>
      <c r="F10" s="4"/>
      <c r="G10" s="4"/>
      <c r="H10" s="4"/>
      <c r="I10" s="4"/>
      <c r="J10" s="4"/>
      <c r="K10" s="4"/>
      <c r="L10" s="4"/>
      <c r="M10" s="4"/>
      <c r="N10" s="4"/>
      <c r="O10" s="4"/>
      <c r="P10" s="4"/>
      <c r="Q10" s="4"/>
      <c r="R10" s="4"/>
      <c r="U10" s="3"/>
      <c r="V10" s="3"/>
    </row>
    <row r="11" spans="2:22" s="1" customFormat="1" ht="15" hidden="1" customHeight="1">
      <c r="B11" s="15"/>
      <c r="C11" s="16"/>
      <c r="D11" s="2"/>
      <c r="E11" s="13"/>
      <c r="F11" s="4"/>
      <c r="G11" s="4"/>
      <c r="H11" s="4"/>
      <c r="I11" s="4"/>
      <c r="J11" s="4"/>
      <c r="K11" s="4"/>
      <c r="L11" s="4"/>
      <c r="M11" s="4"/>
      <c r="N11" s="4"/>
      <c r="O11" s="4"/>
      <c r="P11" s="4"/>
      <c r="Q11" s="4"/>
      <c r="R11" s="4"/>
      <c r="U11" s="6"/>
    </row>
    <row r="12" spans="2:22" s="1" customFormat="1" ht="15" hidden="1" customHeight="1">
      <c r="B12" s="15"/>
      <c r="C12" s="16"/>
      <c r="D12" s="2"/>
      <c r="E12" s="13"/>
      <c r="F12" s="4"/>
      <c r="G12" s="4"/>
      <c r="H12" s="4"/>
      <c r="I12" s="4"/>
      <c r="J12" s="4"/>
      <c r="K12" s="4"/>
      <c r="L12" s="4"/>
      <c r="M12" s="4"/>
      <c r="N12" s="4"/>
      <c r="O12" s="4"/>
      <c r="P12" s="4"/>
      <c r="Q12" s="4"/>
      <c r="R12" s="4"/>
      <c r="U12" s="6"/>
    </row>
    <row r="13" spans="2:22" s="1" customFormat="1" ht="15" hidden="1" customHeight="1">
      <c r="B13" s="15"/>
      <c r="C13" s="16"/>
      <c r="D13" s="2"/>
      <c r="E13" s="13"/>
      <c r="F13" s="4"/>
      <c r="G13" s="4"/>
      <c r="H13" s="4"/>
      <c r="I13" s="4"/>
      <c r="J13" s="4"/>
      <c r="K13" s="4"/>
      <c r="L13" s="4"/>
      <c r="M13" s="4"/>
      <c r="N13" s="4"/>
      <c r="O13" s="4"/>
      <c r="P13" s="4"/>
      <c r="Q13" s="4"/>
      <c r="R13" s="4"/>
      <c r="U13" s="6"/>
    </row>
    <row r="14" spans="2:22" s="1" customFormat="1" ht="15" customHeight="1">
      <c r="B14" s="15"/>
      <c r="C14" s="16"/>
      <c r="D14" s="2"/>
      <c r="E14" s="13"/>
      <c r="F14" s="4"/>
      <c r="G14" s="4"/>
      <c r="H14" s="4"/>
      <c r="I14" s="4"/>
      <c r="J14" s="4"/>
      <c r="K14" s="4"/>
      <c r="L14" s="4"/>
      <c r="M14" s="4"/>
      <c r="N14" s="4"/>
      <c r="O14" s="4"/>
      <c r="P14" s="4"/>
      <c r="Q14" s="4"/>
      <c r="R14" s="4"/>
    </row>
    <row r="15" spans="2:22" s="1" customFormat="1" ht="15" customHeight="1">
      <c r="B15" s="15"/>
      <c r="C15" s="16"/>
      <c r="D15" s="2"/>
      <c r="E15" s="13"/>
      <c r="F15" s="4"/>
      <c r="G15" s="4"/>
      <c r="H15" s="4"/>
      <c r="I15" s="4"/>
      <c r="J15" s="4"/>
      <c r="K15" s="4"/>
      <c r="L15" s="4"/>
      <c r="M15" s="4"/>
      <c r="N15" s="4"/>
      <c r="O15" s="4"/>
      <c r="P15" s="4"/>
      <c r="Q15" s="4"/>
      <c r="R15" s="4"/>
    </row>
    <row r="16" spans="2:22" s="1" customFormat="1" ht="15" customHeight="1">
      <c r="B16" s="15"/>
      <c r="C16" s="16"/>
      <c r="D16" s="2"/>
      <c r="E16" s="13"/>
      <c r="F16" s="4"/>
      <c r="G16" s="4"/>
      <c r="H16" s="4"/>
      <c r="I16" s="4"/>
      <c r="J16" s="4"/>
      <c r="K16" s="4"/>
      <c r="L16" s="4"/>
      <c r="M16" s="4"/>
      <c r="N16" s="4"/>
      <c r="O16" s="4"/>
      <c r="P16" s="4"/>
      <c r="Q16" s="4"/>
      <c r="R16" s="4"/>
    </row>
    <row r="17" spans="2:22" s="1" customFormat="1" ht="15" customHeight="1">
      <c r="B17" s="15"/>
      <c r="C17" s="16"/>
      <c r="D17" s="2"/>
      <c r="E17" s="13"/>
      <c r="F17" s="4"/>
      <c r="G17" s="4"/>
      <c r="H17" s="4"/>
      <c r="I17" s="4"/>
      <c r="J17" s="4"/>
      <c r="K17" s="4"/>
      <c r="L17" s="4"/>
      <c r="M17" s="4"/>
      <c r="N17" s="4"/>
      <c r="O17" s="4"/>
      <c r="P17" s="4"/>
      <c r="Q17" s="4"/>
      <c r="R17" s="4"/>
    </row>
    <row r="18" spans="2:22" s="1" customFormat="1" ht="15" customHeight="1">
      <c r="B18" s="15"/>
      <c r="C18" s="16"/>
      <c r="D18" s="2"/>
      <c r="E18" s="13"/>
      <c r="F18" s="4"/>
      <c r="G18" s="4"/>
      <c r="H18" s="4"/>
      <c r="I18" s="4"/>
      <c r="J18" s="4"/>
      <c r="K18" s="4"/>
      <c r="L18" s="4"/>
      <c r="M18" s="4"/>
      <c r="N18" s="4"/>
      <c r="O18" s="4"/>
      <c r="P18" s="4"/>
      <c r="Q18" s="4"/>
      <c r="R18" s="4"/>
    </row>
    <row r="19" spans="2:22" s="1" customFormat="1" ht="15" customHeight="1">
      <c r="B19" s="15"/>
      <c r="C19" s="16"/>
      <c r="D19" s="2"/>
      <c r="E19" s="13"/>
      <c r="F19" s="4"/>
      <c r="G19" s="4"/>
      <c r="H19" s="4"/>
      <c r="I19" s="4"/>
      <c r="J19" s="4"/>
      <c r="K19" s="4"/>
      <c r="L19" s="4"/>
      <c r="M19" s="4"/>
      <c r="N19" s="4"/>
      <c r="O19" s="4"/>
      <c r="P19" s="4"/>
      <c r="Q19" s="4"/>
      <c r="R19" s="4"/>
    </row>
    <row r="20" spans="2:22" s="1" customFormat="1" ht="15" customHeight="1">
      <c r="B20" s="15"/>
      <c r="C20" s="16"/>
      <c r="D20" s="2"/>
      <c r="E20" s="13"/>
      <c r="F20" s="4"/>
      <c r="G20" s="4"/>
      <c r="H20" s="4"/>
      <c r="I20" s="4"/>
      <c r="J20" s="4"/>
      <c r="K20" s="4"/>
      <c r="L20" s="4"/>
      <c r="M20" s="4"/>
      <c r="N20" s="4"/>
      <c r="O20" s="4"/>
      <c r="P20" s="4"/>
      <c r="Q20" s="4"/>
      <c r="R20" s="4"/>
    </row>
    <row r="21" spans="2:22" s="1" customFormat="1" ht="15" customHeight="1">
      <c r="B21" s="15"/>
      <c r="C21" s="16"/>
      <c r="D21" s="2"/>
      <c r="E21" s="13"/>
      <c r="F21" s="4"/>
      <c r="G21" s="4"/>
      <c r="H21" s="4"/>
      <c r="I21" s="4"/>
      <c r="J21" s="4"/>
      <c r="K21" s="4"/>
      <c r="L21" s="4"/>
      <c r="M21" s="4"/>
      <c r="N21" s="4"/>
      <c r="O21" s="4"/>
      <c r="P21" s="4"/>
      <c r="Q21" s="4"/>
      <c r="R21" s="4"/>
    </row>
    <row r="22" spans="2:22" s="1" customFormat="1" ht="15" customHeight="1">
      <c r="B22" s="15"/>
      <c r="C22" s="16"/>
      <c r="D22" s="2"/>
      <c r="E22" s="13"/>
      <c r="F22" s="4"/>
      <c r="G22" s="4"/>
      <c r="H22" s="4"/>
      <c r="I22" s="4"/>
      <c r="J22" s="4"/>
      <c r="K22" s="4"/>
      <c r="L22" s="4"/>
      <c r="M22" s="4"/>
      <c r="N22" s="4"/>
      <c r="O22" s="4"/>
      <c r="P22" s="4"/>
      <c r="Q22" s="4"/>
      <c r="R22" s="4"/>
    </row>
    <row r="23" spans="2:22" s="1" customFormat="1" ht="15" customHeight="1">
      <c r="B23" s="15"/>
      <c r="C23" s="16"/>
      <c r="D23" s="2"/>
      <c r="E23" s="13"/>
      <c r="F23" s="4"/>
      <c r="G23" s="4"/>
      <c r="H23" s="4"/>
      <c r="I23" s="4"/>
      <c r="J23" s="4"/>
      <c r="K23" s="4"/>
      <c r="L23" s="4"/>
      <c r="M23" s="4"/>
      <c r="N23" s="4"/>
      <c r="O23" s="4"/>
      <c r="P23" s="4"/>
      <c r="Q23" s="4"/>
      <c r="R23" s="4"/>
    </row>
    <row r="24" spans="2:22" s="1" customFormat="1" ht="15" customHeight="1">
      <c r="B24" s="15"/>
      <c r="C24" s="16"/>
      <c r="D24" s="2"/>
      <c r="E24" s="13"/>
      <c r="F24" s="4"/>
      <c r="G24" s="4"/>
      <c r="H24" s="4"/>
      <c r="I24" s="4"/>
      <c r="J24" s="4"/>
      <c r="K24" s="4"/>
      <c r="L24" s="4"/>
      <c r="M24" s="4"/>
      <c r="N24" s="4"/>
      <c r="O24" s="4"/>
      <c r="P24" s="4"/>
      <c r="Q24" s="4"/>
      <c r="R24" s="4"/>
    </row>
    <row r="25" spans="2:22" s="1" customFormat="1" ht="15" customHeight="1">
      <c r="B25" s="15"/>
      <c r="C25" s="16"/>
      <c r="D25" s="2"/>
      <c r="E25" s="13"/>
      <c r="F25" s="4"/>
      <c r="G25" s="4"/>
      <c r="H25" s="4"/>
      <c r="I25" s="4"/>
      <c r="J25" s="4"/>
      <c r="K25" s="4"/>
      <c r="L25" s="4"/>
      <c r="M25" s="4"/>
      <c r="N25" s="4"/>
      <c r="O25" s="4"/>
      <c r="P25" s="4"/>
      <c r="Q25" s="4"/>
      <c r="R25" s="4"/>
    </row>
    <row r="26" spans="2:22" s="1" customFormat="1" ht="15" customHeight="1">
      <c r="B26" s="15"/>
      <c r="C26" s="16"/>
      <c r="D26" s="2"/>
      <c r="E26" s="13"/>
      <c r="F26" s="4"/>
      <c r="G26" s="4"/>
      <c r="H26" s="4"/>
      <c r="I26" s="4"/>
      <c r="J26" s="4"/>
      <c r="K26" s="4"/>
      <c r="L26" s="4"/>
      <c r="M26" s="4"/>
      <c r="N26" s="4"/>
      <c r="O26" s="4"/>
      <c r="P26" s="4"/>
      <c r="Q26" s="4"/>
      <c r="R26" s="4"/>
    </row>
    <row r="27" spans="2:22" s="1" customFormat="1" ht="15" customHeight="1">
      <c r="B27" s="20"/>
      <c r="C27" s="20"/>
      <c r="D27" s="45"/>
      <c r="E27" s="34"/>
      <c r="F27" s="10"/>
      <c r="G27" s="10"/>
      <c r="H27" s="10"/>
      <c r="I27" s="10"/>
      <c r="J27" s="10"/>
      <c r="K27" s="10"/>
      <c r="L27" s="10"/>
      <c r="M27" s="10"/>
      <c r="N27" s="10"/>
      <c r="O27" s="10"/>
      <c r="P27" s="10"/>
      <c r="Q27" s="10"/>
      <c r="R27" s="10"/>
    </row>
    <row r="28" spans="2:22" s="4" customFormat="1" ht="129.94999999999999" customHeight="1">
      <c r="B28" s="20"/>
      <c r="C28" s="20"/>
      <c r="D28" s="45"/>
      <c r="E28" s="21"/>
      <c r="F28" s="22" t="s">
        <v>17</v>
      </c>
      <c r="G28" s="23" t="s">
        <v>18</v>
      </c>
      <c r="H28" s="23" t="s">
        <v>19</v>
      </c>
      <c r="I28" s="23" t="s">
        <v>20</v>
      </c>
      <c r="J28" s="23" t="s">
        <v>21</v>
      </c>
      <c r="K28" s="23" t="s">
        <v>22</v>
      </c>
      <c r="L28" s="23" t="s">
        <v>23</v>
      </c>
      <c r="M28" s="23" t="s">
        <v>24</v>
      </c>
      <c r="N28" s="23" t="s">
        <v>25</v>
      </c>
      <c r="O28" s="23" t="s">
        <v>26</v>
      </c>
      <c r="P28" s="23" t="s">
        <v>27</v>
      </c>
      <c r="Q28" s="23" t="s">
        <v>28</v>
      </c>
      <c r="R28" s="24" t="s">
        <v>29</v>
      </c>
      <c r="S28" s="17"/>
      <c r="T28" s="17"/>
      <c r="U28" s="1"/>
      <c r="V28" s="1"/>
    </row>
    <row r="29" spans="2:22" s="3" customFormat="1" ht="20.100000000000001" customHeight="1">
      <c r="B29" s="20"/>
      <c r="C29" s="20"/>
      <c r="D29" s="45"/>
      <c r="E29" s="11" t="s">
        <v>0</v>
      </c>
      <c r="F29" s="25"/>
      <c r="G29" s="26"/>
      <c r="H29" s="26"/>
      <c r="I29" s="26"/>
      <c r="J29" s="26"/>
      <c r="K29" s="26"/>
      <c r="L29" s="26"/>
      <c r="M29" s="26"/>
      <c r="N29" s="26"/>
      <c r="O29" s="26"/>
      <c r="P29" s="26"/>
      <c r="Q29" s="26"/>
      <c r="R29" s="27"/>
      <c r="U29" s="1"/>
      <c r="V29" s="1"/>
    </row>
    <row r="30" spans="2:22" s="1" customFormat="1" ht="22.5" customHeight="1">
      <c r="B30" s="279" t="s">
        <v>2</v>
      </c>
      <c r="C30" s="280"/>
      <c r="D30" s="280"/>
      <c r="E30" s="38">
        <v>496</v>
      </c>
      <c r="F30" s="35">
        <v>45.967741935483872</v>
      </c>
      <c r="G30" s="32">
        <v>20.967741935483872</v>
      </c>
      <c r="H30" s="32">
        <v>19.959677419354836</v>
      </c>
      <c r="I30" s="32">
        <v>4.032258064516129</v>
      </c>
      <c r="J30" s="32">
        <v>18.548387096774192</v>
      </c>
      <c r="K30" s="32">
        <v>7.2580645161290329</v>
      </c>
      <c r="L30" s="32">
        <v>3.024193548387097</v>
      </c>
      <c r="M30" s="32">
        <v>0.60483870967741937</v>
      </c>
      <c r="N30" s="32">
        <v>3.8306451612903225</v>
      </c>
      <c r="O30" s="32">
        <v>2.620967741935484</v>
      </c>
      <c r="P30" s="32">
        <v>2.82258064516129</v>
      </c>
      <c r="Q30" s="32">
        <v>11.895161290322582</v>
      </c>
      <c r="R30" s="33">
        <v>18.548387096774192</v>
      </c>
      <c r="S30" s="16"/>
      <c r="T30" s="16"/>
    </row>
    <row r="31" spans="2:22" s="1" customFormat="1" ht="22.5" customHeight="1">
      <c r="B31" s="281" t="s">
        <v>3</v>
      </c>
      <c r="C31" s="42" t="s">
        <v>283</v>
      </c>
      <c r="D31" s="43"/>
      <c r="E31" s="39">
        <v>390</v>
      </c>
      <c r="F31" s="36">
        <v>45.897435897435898</v>
      </c>
      <c r="G31" s="28">
        <v>21.53846153846154</v>
      </c>
      <c r="H31" s="28">
        <v>20.76923076923077</v>
      </c>
      <c r="I31" s="28">
        <v>4.8717948717948723</v>
      </c>
      <c r="J31" s="28">
        <v>20</v>
      </c>
      <c r="K31" s="28">
        <v>8.4615384615384617</v>
      </c>
      <c r="L31" s="28">
        <v>0</v>
      </c>
      <c r="M31" s="28">
        <v>0.51282051282051277</v>
      </c>
      <c r="N31" s="28">
        <v>3.8461538461538463</v>
      </c>
      <c r="O31" s="28">
        <v>2.0512820512820511</v>
      </c>
      <c r="P31" s="28">
        <v>2.3076923076923079</v>
      </c>
      <c r="Q31" s="28">
        <v>11.538461538461538</v>
      </c>
      <c r="R31" s="29">
        <v>18.717948717948719</v>
      </c>
      <c r="S31" s="16"/>
      <c r="T31" s="16"/>
    </row>
    <row r="32" spans="2:22" s="1" customFormat="1" ht="22.5" customHeight="1">
      <c r="B32" s="282"/>
      <c r="C32" s="41" t="s">
        <v>285</v>
      </c>
      <c r="D32" s="44"/>
      <c r="E32" s="40">
        <v>106</v>
      </c>
      <c r="F32" s="37">
        <v>46.226415094339622</v>
      </c>
      <c r="G32" s="30">
        <v>18.867924528301888</v>
      </c>
      <c r="H32" s="30">
        <v>16.981132075471699</v>
      </c>
      <c r="I32" s="30">
        <v>0.94339622641509435</v>
      </c>
      <c r="J32" s="49">
        <v>13.20754716981132</v>
      </c>
      <c r="K32" s="30">
        <v>2.8301886792452833</v>
      </c>
      <c r="L32" s="50">
        <v>14.150943396226415</v>
      </c>
      <c r="M32" s="30">
        <v>0.94339622641509435</v>
      </c>
      <c r="N32" s="30">
        <v>3.7735849056603774</v>
      </c>
      <c r="O32" s="30">
        <v>4.716981132075472</v>
      </c>
      <c r="P32" s="30">
        <v>4.716981132075472</v>
      </c>
      <c r="Q32" s="30">
        <v>13.20754716981132</v>
      </c>
      <c r="R32" s="31">
        <v>17.924528301886792</v>
      </c>
      <c r="S32" s="16"/>
      <c r="T32" s="16"/>
    </row>
    <row r="33" spans="6:18">
      <c r="F33" s="76">
        <f>SUM(F31-F32)</f>
        <v>-0.3289791969037239</v>
      </c>
      <c r="G33" s="76">
        <f t="shared" ref="G33:R33" si="0">SUM(G31-G32)</f>
        <v>2.6705370101596522</v>
      </c>
      <c r="H33" s="76">
        <f t="shared" si="0"/>
        <v>3.7880986937590713</v>
      </c>
      <c r="I33" s="76">
        <f t="shared" si="0"/>
        <v>3.9283986453797777</v>
      </c>
      <c r="J33" s="76">
        <f t="shared" si="0"/>
        <v>6.7924528301886795</v>
      </c>
      <c r="K33" s="76">
        <f t="shared" si="0"/>
        <v>5.631349782293178</v>
      </c>
      <c r="L33" s="76">
        <f t="shared" si="0"/>
        <v>-14.150943396226415</v>
      </c>
      <c r="M33" s="76">
        <f t="shared" si="0"/>
        <v>-0.43057571359458158</v>
      </c>
      <c r="N33" s="76">
        <f t="shared" si="0"/>
        <v>7.2568940493468848E-2</v>
      </c>
      <c r="O33" s="76">
        <f t="shared" si="0"/>
        <v>-2.6656990807934209</v>
      </c>
      <c r="P33" s="76">
        <f t="shared" si="0"/>
        <v>-2.4092888243831641</v>
      </c>
      <c r="Q33" s="76">
        <f t="shared" si="0"/>
        <v>-1.6690856313497822</v>
      </c>
      <c r="R33" s="76">
        <f t="shared" si="0"/>
        <v>0.79342041606192737</v>
      </c>
    </row>
  </sheetData>
  <mergeCells count="2">
    <mergeCell ref="B30:D30"/>
    <mergeCell ref="B31:B32"/>
  </mergeCells>
  <phoneticPr fontId="7"/>
  <conditionalFormatting sqref="C31:C32 F28:R28">
    <cfRule type="cellIs" dxfId="143" priority="3" stopIfTrue="1" operator="equal">
      <formula>"."</formula>
    </cfRule>
  </conditionalFormatting>
  <conditionalFormatting sqref="S28">
    <cfRule type="cellIs" dxfId="142" priority="2" stopIfTrue="1" operator="equal">
      <formula>"."</formula>
    </cfRule>
  </conditionalFormatting>
  <conditionalFormatting sqref="T28">
    <cfRule type="cellIs" dxfId="141"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T33"/>
  <sheetViews>
    <sheetView showGridLines="0" topLeftCell="A20" zoomScale="80" workbookViewId="0">
      <selection activeCell="B31" sqref="B31:B32"/>
    </sheetView>
  </sheetViews>
  <sheetFormatPr defaultColWidth="5.25" defaultRowHeight="13.5"/>
  <cols>
    <col min="1" max="1" width="7" style="125" customWidth="1"/>
    <col min="2" max="2" width="6.875" style="125" customWidth="1"/>
    <col min="3" max="3" width="13.625" style="125" customWidth="1"/>
    <col min="4" max="16" width="6.75" style="125" customWidth="1"/>
    <col min="17" max="18" width="5.25" style="125" customWidth="1"/>
    <col min="19" max="19" width="3.375" style="125" customWidth="1"/>
    <col min="20" max="20" width="7" style="125" customWidth="1"/>
    <col min="21" max="21" width="25.625" style="125" customWidth="1"/>
    <col min="22" max="22" width="5.375" style="125" customWidth="1"/>
    <col min="23" max="16384" width="5.25" style="125"/>
  </cols>
  <sheetData>
    <row r="1" spans="2:20" s="112" customFormat="1" ht="21.75" customHeight="1">
      <c r="B1" s="108"/>
      <c r="C1" s="109"/>
      <c r="D1" s="111"/>
      <c r="E1" s="111"/>
      <c r="F1" s="111"/>
      <c r="G1" s="111"/>
      <c r="H1" s="111"/>
      <c r="I1" s="111"/>
      <c r="J1" s="111"/>
      <c r="K1" s="111"/>
      <c r="L1" s="111"/>
      <c r="M1" s="111"/>
      <c r="N1" s="111"/>
      <c r="O1" s="111"/>
      <c r="P1" s="111"/>
    </row>
    <row r="2" spans="2:20" s="112" customFormat="1" ht="15" customHeight="1">
      <c r="B2" s="108"/>
      <c r="C2" s="109"/>
      <c r="D2" s="111"/>
      <c r="E2" s="111"/>
      <c r="F2" s="111"/>
      <c r="G2" s="111"/>
      <c r="H2" s="111"/>
      <c r="I2" s="111"/>
      <c r="J2" s="111"/>
      <c r="K2" s="111"/>
      <c r="L2" s="111"/>
      <c r="M2" s="111"/>
      <c r="N2" s="111"/>
      <c r="O2" s="111"/>
      <c r="P2" s="111"/>
    </row>
    <row r="3" spans="2:20" s="112" customFormat="1" ht="15" customHeight="1">
      <c r="B3" s="108"/>
      <c r="C3" s="109"/>
      <c r="D3" s="111"/>
      <c r="E3" s="111"/>
      <c r="F3" s="111"/>
      <c r="G3" s="111"/>
      <c r="H3" s="111"/>
      <c r="I3" s="111"/>
      <c r="J3" s="111"/>
      <c r="K3" s="111"/>
      <c r="L3" s="111"/>
      <c r="M3" s="111"/>
      <c r="N3" s="111"/>
      <c r="O3" s="111"/>
      <c r="P3" s="111"/>
    </row>
    <row r="4" spans="2:20" s="112" customFormat="1" ht="15" customHeight="1">
      <c r="B4" s="108"/>
      <c r="C4" s="109"/>
      <c r="D4" s="111"/>
      <c r="E4" s="111"/>
      <c r="F4" s="111"/>
      <c r="G4" s="111"/>
      <c r="H4" s="111"/>
      <c r="I4" s="111"/>
      <c r="J4" s="111"/>
      <c r="K4" s="111"/>
      <c r="L4" s="111"/>
      <c r="M4" s="111"/>
      <c r="N4" s="111"/>
      <c r="O4" s="111"/>
      <c r="P4" s="111"/>
    </row>
    <row r="5" spans="2:20" s="112" customFormat="1" ht="15" customHeight="1">
      <c r="B5" s="108"/>
      <c r="C5" s="109"/>
      <c r="D5" s="111"/>
      <c r="E5" s="111"/>
      <c r="F5" s="111"/>
      <c r="G5" s="111"/>
      <c r="H5" s="111"/>
      <c r="I5" s="111"/>
      <c r="J5" s="111"/>
      <c r="K5" s="111"/>
      <c r="L5" s="111"/>
      <c r="M5" s="111"/>
      <c r="N5" s="111"/>
      <c r="O5" s="111"/>
      <c r="P5" s="111"/>
    </row>
    <row r="6" spans="2:20" s="112" customFormat="1" ht="15" customHeight="1">
      <c r="B6" s="108"/>
      <c r="C6" s="109"/>
      <c r="D6" s="111"/>
      <c r="E6" s="111"/>
      <c r="F6" s="111"/>
      <c r="G6" s="111"/>
      <c r="H6" s="111"/>
      <c r="I6" s="111"/>
      <c r="J6" s="111"/>
      <c r="K6" s="111"/>
      <c r="L6" s="111"/>
      <c r="M6" s="111"/>
      <c r="N6" s="111"/>
      <c r="O6" s="111"/>
      <c r="P6" s="111"/>
    </row>
    <row r="7" spans="2:20" s="112" customFormat="1" ht="15" customHeight="1">
      <c r="B7" s="108"/>
      <c r="C7" s="109"/>
      <c r="D7" s="111"/>
      <c r="E7" s="111"/>
      <c r="F7" s="111"/>
      <c r="G7" s="111"/>
      <c r="H7" s="111"/>
      <c r="I7" s="111"/>
      <c r="J7" s="111"/>
      <c r="K7" s="111"/>
      <c r="L7" s="111"/>
      <c r="M7" s="111"/>
      <c r="N7" s="111"/>
      <c r="O7" s="111"/>
      <c r="P7" s="111"/>
    </row>
    <row r="8" spans="2:20" s="112" customFormat="1" ht="15" hidden="1" customHeight="1">
      <c r="B8" s="108"/>
      <c r="C8" s="109"/>
      <c r="D8" s="111"/>
      <c r="E8" s="111"/>
      <c r="F8" s="111"/>
      <c r="G8" s="111"/>
      <c r="H8" s="111"/>
      <c r="I8" s="111"/>
      <c r="J8" s="111"/>
      <c r="K8" s="111"/>
      <c r="L8" s="111"/>
      <c r="M8" s="111"/>
      <c r="N8" s="111"/>
      <c r="O8" s="111"/>
      <c r="P8" s="111"/>
    </row>
    <row r="9" spans="2:20" s="112" customFormat="1" ht="15" hidden="1" customHeight="1">
      <c r="B9" s="108"/>
      <c r="C9" s="109"/>
      <c r="D9" s="111"/>
      <c r="E9" s="111"/>
      <c r="F9" s="111"/>
      <c r="G9" s="111"/>
      <c r="H9" s="111"/>
      <c r="I9" s="111"/>
      <c r="J9" s="111"/>
      <c r="K9" s="111"/>
      <c r="L9" s="111"/>
      <c r="M9" s="111"/>
      <c r="N9" s="111"/>
      <c r="O9" s="111"/>
      <c r="P9" s="111"/>
      <c r="S9" s="111"/>
      <c r="T9" s="111"/>
    </row>
    <row r="10" spans="2:20" s="112" customFormat="1" ht="15" hidden="1" customHeight="1">
      <c r="B10" s="108"/>
      <c r="C10" s="109"/>
      <c r="D10" s="111"/>
      <c r="E10" s="111"/>
      <c r="F10" s="111"/>
      <c r="G10" s="111"/>
      <c r="H10" s="111"/>
      <c r="I10" s="111"/>
      <c r="J10" s="111"/>
      <c r="K10" s="111"/>
      <c r="L10" s="111"/>
      <c r="M10" s="111"/>
      <c r="N10" s="111"/>
      <c r="O10" s="111"/>
      <c r="P10" s="111"/>
      <c r="S10" s="113"/>
      <c r="T10" s="113"/>
    </row>
    <row r="11" spans="2:20" s="112" customFormat="1" ht="15" hidden="1" customHeight="1">
      <c r="B11" s="108"/>
      <c r="C11" s="109"/>
      <c r="D11" s="111"/>
      <c r="E11" s="111"/>
      <c r="F11" s="111"/>
      <c r="G11" s="111"/>
      <c r="H11" s="111"/>
      <c r="I11" s="111"/>
      <c r="J11" s="111"/>
      <c r="K11" s="111"/>
      <c r="L11" s="111"/>
      <c r="M11" s="111"/>
      <c r="N11" s="111"/>
      <c r="O11" s="111"/>
      <c r="P11" s="111"/>
      <c r="S11" s="114"/>
    </row>
    <row r="12" spans="2:20" s="112" customFormat="1" ht="15" hidden="1" customHeight="1">
      <c r="B12" s="108"/>
      <c r="C12" s="109"/>
      <c r="D12" s="111"/>
      <c r="E12" s="111"/>
      <c r="F12" s="111"/>
      <c r="G12" s="111"/>
      <c r="H12" s="111"/>
      <c r="I12" s="111"/>
      <c r="J12" s="111"/>
      <c r="K12" s="111"/>
      <c r="L12" s="111"/>
      <c r="M12" s="111"/>
      <c r="N12" s="111"/>
      <c r="O12" s="111"/>
      <c r="P12" s="111"/>
      <c r="S12" s="114"/>
    </row>
    <row r="13" spans="2:20" s="112" customFormat="1" ht="15" hidden="1" customHeight="1">
      <c r="B13" s="108"/>
      <c r="C13" s="109"/>
      <c r="D13" s="111"/>
      <c r="E13" s="111"/>
      <c r="F13" s="111"/>
      <c r="G13" s="111"/>
      <c r="H13" s="111"/>
      <c r="I13" s="111"/>
      <c r="J13" s="111"/>
      <c r="K13" s="111"/>
      <c r="L13" s="111"/>
      <c r="M13" s="111"/>
      <c r="N13" s="111"/>
      <c r="O13" s="111"/>
      <c r="P13" s="111"/>
      <c r="S13" s="114"/>
    </row>
    <row r="14" spans="2:20" s="112" customFormat="1" ht="15" customHeight="1">
      <c r="B14" s="108"/>
      <c r="C14" s="109"/>
      <c r="D14" s="111"/>
      <c r="E14" s="111"/>
      <c r="F14" s="111"/>
      <c r="G14" s="111"/>
      <c r="H14" s="111"/>
      <c r="I14" s="111"/>
      <c r="J14" s="111"/>
      <c r="K14" s="111"/>
      <c r="L14" s="111"/>
      <c r="M14" s="111"/>
      <c r="N14" s="111"/>
      <c r="O14" s="111"/>
      <c r="P14" s="111"/>
    </row>
    <row r="15" spans="2:20" s="112" customFormat="1" ht="15" customHeight="1">
      <c r="B15" s="108"/>
      <c r="C15" s="109"/>
      <c r="D15" s="111"/>
      <c r="E15" s="111"/>
      <c r="F15" s="111"/>
      <c r="G15" s="111"/>
      <c r="H15" s="111"/>
      <c r="I15" s="111"/>
      <c r="J15" s="111"/>
      <c r="K15" s="111"/>
      <c r="L15" s="111"/>
      <c r="M15" s="111"/>
      <c r="N15" s="111"/>
      <c r="O15" s="111"/>
      <c r="P15" s="111"/>
    </row>
    <row r="16" spans="2:20" s="112" customFormat="1" ht="15" customHeight="1">
      <c r="B16" s="108"/>
      <c r="C16" s="109"/>
      <c r="D16" s="111"/>
      <c r="E16" s="111"/>
      <c r="F16" s="111"/>
      <c r="G16" s="111"/>
      <c r="H16" s="111"/>
      <c r="I16" s="111"/>
      <c r="J16" s="111"/>
      <c r="K16" s="111"/>
      <c r="L16" s="111"/>
      <c r="M16" s="111"/>
      <c r="N16" s="111"/>
      <c r="O16" s="111"/>
      <c r="P16" s="111"/>
    </row>
    <row r="17" spans="2:20" s="112" customFormat="1" ht="15" customHeight="1">
      <c r="B17" s="108"/>
      <c r="C17" s="109"/>
      <c r="D17" s="111"/>
      <c r="E17" s="111"/>
      <c r="F17" s="111"/>
      <c r="G17" s="111"/>
      <c r="H17" s="111"/>
      <c r="I17" s="111"/>
      <c r="J17" s="111"/>
      <c r="K17" s="111"/>
      <c r="L17" s="111"/>
      <c r="M17" s="111"/>
      <c r="N17" s="111"/>
      <c r="O17" s="111"/>
      <c r="P17" s="111"/>
    </row>
    <row r="18" spans="2:20" s="112" customFormat="1" ht="15" customHeight="1">
      <c r="B18" s="108"/>
      <c r="C18" s="109"/>
      <c r="D18" s="111"/>
      <c r="E18" s="111"/>
      <c r="F18" s="111"/>
      <c r="G18" s="111"/>
      <c r="H18" s="111"/>
      <c r="I18" s="111"/>
      <c r="J18" s="111"/>
      <c r="K18" s="111"/>
      <c r="L18" s="111"/>
      <c r="M18" s="111"/>
      <c r="N18" s="111"/>
      <c r="O18" s="111"/>
      <c r="P18" s="111"/>
    </row>
    <row r="19" spans="2:20" s="112" customFormat="1" ht="15" customHeight="1">
      <c r="B19" s="108"/>
      <c r="C19" s="109"/>
      <c r="D19" s="111"/>
      <c r="E19" s="111"/>
      <c r="F19" s="111"/>
      <c r="G19" s="111"/>
      <c r="H19" s="111"/>
      <c r="I19" s="111"/>
      <c r="J19" s="111"/>
      <c r="K19" s="111"/>
      <c r="L19" s="111"/>
      <c r="M19" s="111"/>
      <c r="N19" s="111"/>
      <c r="O19" s="111"/>
      <c r="P19" s="111"/>
    </row>
    <row r="20" spans="2:20" s="112" customFormat="1" ht="15" customHeight="1">
      <c r="B20" s="108"/>
      <c r="C20" s="109"/>
      <c r="D20" s="111"/>
      <c r="E20" s="111"/>
      <c r="F20" s="111"/>
      <c r="G20" s="111"/>
      <c r="H20" s="111"/>
      <c r="I20" s="111"/>
      <c r="J20" s="111"/>
      <c r="K20" s="111"/>
      <c r="L20" s="111"/>
      <c r="M20" s="111"/>
      <c r="N20" s="111"/>
      <c r="O20" s="111"/>
      <c r="P20" s="111"/>
    </row>
    <row r="21" spans="2:20" s="112" customFormat="1" ht="15" customHeight="1">
      <c r="B21" s="108"/>
      <c r="C21" s="109"/>
      <c r="D21" s="111"/>
      <c r="E21" s="111"/>
      <c r="F21" s="111"/>
      <c r="G21" s="111"/>
      <c r="H21" s="111"/>
      <c r="I21" s="111"/>
      <c r="J21" s="111"/>
      <c r="K21" s="111"/>
      <c r="L21" s="111"/>
      <c r="M21" s="111"/>
      <c r="N21" s="111"/>
      <c r="O21" s="111"/>
      <c r="P21" s="111"/>
    </row>
    <row r="22" spans="2:20" s="112" customFormat="1" ht="15" customHeight="1">
      <c r="B22" s="108"/>
      <c r="C22" s="109"/>
      <c r="D22" s="111"/>
      <c r="E22" s="111"/>
      <c r="F22" s="111"/>
      <c r="G22" s="111"/>
      <c r="H22" s="111"/>
      <c r="I22" s="111"/>
      <c r="J22" s="111"/>
      <c r="K22" s="111"/>
      <c r="L22" s="111"/>
      <c r="M22" s="111"/>
      <c r="N22" s="111"/>
      <c r="O22" s="111"/>
      <c r="P22" s="111"/>
    </row>
    <row r="23" spans="2:20" s="112" customFormat="1" ht="15" customHeight="1">
      <c r="B23" s="108"/>
      <c r="C23" s="109"/>
      <c r="D23" s="111"/>
      <c r="E23" s="111"/>
      <c r="F23" s="111"/>
      <c r="G23" s="111"/>
      <c r="H23" s="111"/>
      <c r="I23" s="111"/>
      <c r="J23" s="111"/>
      <c r="K23" s="111"/>
      <c r="L23" s="111"/>
      <c r="M23" s="111"/>
      <c r="N23" s="111"/>
      <c r="O23" s="111"/>
      <c r="P23" s="111"/>
    </row>
    <row r="24" spans="2:20" s="112" customFormat="1" ht="15" customHeight="1">
      <c r="B24" s="108"/>
      <c r="C24" s="109"/>
      <c r="D24" s="111"/>
      <c r="E24" s="111"/>
      <c r="F24" s="111"/>
      <c r="G24" s="111"/>
      <c r="H24" s="111"/>
      <c r="I24" s="111"/>
      <c r="J24" s="111"/>
      <c r="K24" s="111"/>
      <c r="L24" s="111"/>
      <c r="M24" s="111"/>
      <c r="N24" s="111"/>
      <c r="O24" s="111"/>
      <c r="P24" s="111"/>
    </row>
    <row r="25" spans="2:20" s="112" customFormat="1" ht="15" customHeight="1">
      <c r="B25" s="108"/>
      <c r="C25" s="109"/>
      <c r="D25" s="111"/>
      <c r="E25" s="111"/>
      <c r="F25" s="111"/>
      <c r="G25" s="111"/>
      <c r="H25" s="111"/>
      <c r="I25" s="111"/>
      <c r="J25" s="111"/>
      <c r="K25" s="111"/>
      <c r="L25" s="111"/>
      <c r="M25" s="111"/>
      <c r="N25" s="111"/>
      <c r="O25" s="111"/>
      <c r="P25" s="111"/>
    </row>
    <row r="26" spans="2:20" s="112" customFormat="1" ht="15" customHeight="1">
      <c r="B26" s="108"/>
      <c r="C26" s="109"/>
      <c r="D26" s="111"/>
      <c r="E26" s="111"/>
      <c r="F26" s="111"/>
      <c r="G26" s="111"/>
      <c r="H26" s="111"/>
      <c r="I26" s="111"/>
      <c r="J26" s="111"/>
      <c r="K26" s="111"/>
      <c r="L26" s="111"/>
      <c r="M26" s="111"/>
      <c r="N26" s="111"/>
      <c r="O26" s="111"/>
      <c r="P26" s="111"/>
    </row>
    <row r="27" spans="2:20" s="112" customFormat="1" ht="15" customHeight="1">
      <c r="B27" s="90"/>
      <c r="C27" s="115"/>
      <c r="D27" s="117"/>
      <c r="E27" s="117"/>
      <c r="F27" s="117"/>
      <c r="G27" s="117"/>
      <c r="H27" s="117"/>
      <c r="I27" s="117"/>
      <c r="J27" s="117"/>
      <c r="K27" s="117"/>
      <c r="L27" s="117"/>
      <c r="M27" s="117"/>
      <c r="N27" s="117"/>
      <c r="O27" s="117"/>
      <c r="P27" s="117"/>
    </row>
    <row r="28" spans="2:20" s="111" customFormat="1" ht="129.94999999999999" customHeight="1">
      <c r="B28" s="294"/>
      <c r="C28" s="295"/>
      <c r="D28" s="131" t="s">
        <v>17</v>
      </c>
      <c r="E28" s="132" t="s">
        <v>18</v>
      </c>
      <c r="F28" s="132" t="s">
        <v>19</v>
      </c>
      <c r="G28" s="132" t="s">
        <v>20</v>
      </c>
      <c r="H28" s="132" t="s">
        <v>21</v>
      </c>
      <c r="I28" s="132" t="s">
        <v>22</v>
      </c>
      <c r="J28" s="132" t="s">
        <v>23</v>
      </c>
      <c r="K28" s="132" t="s">
        <v>24</v>
      </c>
      <c r="L28" s="132" t="s">
        <v>25</v>
      </c>
      <c r="M28" s="132" t="s">
        <v>26</v>
      </c>
      <c r="N28" s="132" t="s">
        <v>27</v>
      </c>
      <c r="O28" s="132" t="s">
        <v>28</v>
      </c>
      <c r="P28" s="133" t="s">
        <v>29</v>
      </c>
      <c r="Q28" s="17"/>
      <c r="R28" s="17"/>
      <c r="S28" s="112"/>
      <c r="T28" s="112"/>
    </row>
    <row r="29" spans="2:20" s="112" customFormat="1" ht="26.25" customHeight="1">
      <c r="B29" s="293" t="s">
        <v>247</v>
      </c>
      <c r="C29" s="127" t="s">
        <v>249</v>
      </c>
      <c r="D29" s="129">
        <v>73.831775700934571</v>
      </c>
      <c r="E29" s="107">
        <v>29.672897196261683</v>
      </c>
      <c r="F29" s="107">
        <v>34.579439252336449</v>
      </c>
      <c r="G29" s="107">
        <v>8.1775700934579429</v>
      </c>
      <c r="H29" s="107">
        <v>37.850467289719624</v>
      </c>
      <c r="I29" s="107">
        <v>9.3457943925233646</v>
      </c>
      <c r="J29" s="107">
        <v>0</v>
      </c>
      <c r="K29" s="107">
        <v>1.6355140186915886</v>
      </c>
      <c r="L29" s="107">
        <v>3.9719626168224296</v>
      </c>
      <c r="M29" s="107">
        <v>3.2710280373831773</v>
      </c>
      <c r="N29" s="107">
        <v>7.2429906542056068</v>
      </c>
      <c r="O29" s="107">
        <v>18.925233644859812</v>
      </c>
      <c r="P29" s="130">
        <v>8.8785046728971952</v>
      </c>
      <c r="Q29" s="108"/>
      <c r="R29" s="108"/>
    </row>
    <row r="30" spans="2:20" s="112" customFormat="1" ht="26.25" customHeight="1">
      <c r="B30" s="293"/>
      <c r="C30" s="128" t="s">
        <v>250</v>
      </c>
      <c r="D30" s="129">
        <v>45.897435897435898</v>
      </c>
      <c r="E30" s="107">
        <v>21.53846153846154</v>
      </c>
      <c r="F30" s="107">
        <v>20.76923076923077</v>
      </c>
      <c r="G30" s="107">
        <v>4.8717948717948723</v>
      </c>
      <c r="H30" s="107">
        <v>20</v>
      </c>
      <c r="I30" s="107">
        <v>8.4615384615384617</v>
      </c>
      <c r="J30" s="107">
        <v>0</v>
      </c>
      <c r="K30" s="107">
        <v>0.51282051282051277</v>
      </c>
      <c r="L30" s="107">
        <v>3.8461538461538463</v>
      </c>
      <c r="M30" s="107">
        <v>2.0512820512820511</v>
      </c>
      <c r="N30" s="107">
        <v>2.3076923076923079</v>
      </c>
      <c r="O30" s="107">
        <v>11.538461538461538</v>
      </c>
      <c r="P30" s="130">
        <v>18.717948717948719</v>
      </c>
      <c r="Q30" s="108"/>
      <c r="R30" s="108"/>
    </row>
    <row r="31" spans="2:20" s="112" customFormat="1" ht="26.25" customHeight="1">
      <c r="B31" s="293" t="s">
        <v>248</v>
      </c>
      <c r="C31" s="127" t="s">
        <v>251</v>
      </c>
      <c r="D31" s="129">
        <v>61.666666666666671</v>
      </c>
      <c r="E31" s="107">
        <v>26.666666666666668</v>
      </c>
      <c r="F31" s="107">
        <v>26.666666666666668</v>
      </c>
      <c r="G31" s="107">
        <v>1.6666666666666667</v>
      </c>
      <c r="H31" s="107">
        <v>17.5</v>
      </c>
      <c r="I31" s="107">
        <v>5.833333333333333</v>
      </c>
      <c r="J31" s="107">
        <v>24.166666666666668</v>
      </c>
      <c r="K31" s="107">
        <v>6.666666666666667</v>
      </c>
      <c r="L31" s="107">
        <v>5.833333333333333</v>
      </c>
      <c r="M31" s="107">
        <v>5.833333333333333</v>
      </c>
      <c r="N31" s="107">
        <v>7.5</v>
      </c>
      <c r="O31" s="107">
        <v>16.666666666666664</v>
      </c>
      <c r="P31" s="130">
        <v>11.666666666666666</v>
      </c>
      <c r="Q31" s="108"/>
      <c r="R31" s="108"/>
    </row>
    <row r="32" spans="2:20" s="112" customFormat="1" ht="26.25" customHeight="1">
      <c r="B32" s="293"/>
      <c r="C32" s="128" t="s">
        <v>252</v>
      </c>
      <c r="D32" s="129">
        <v>46.226415094339622</v>
      </c>
      <c r="E32" s="107">
        <v>18.867924528301888</v>
      </c>
      <c r="F32" s="107">
        <v>16.981132075471699</v>
      </c>
      <c r="G32" s="107">
        <v>0.94339622641509435</v>
      </c>
      <c r="H32" s="107">
        <v>13.20754716981132</v>
      </c>
      <c r="I32" s="107">
        <v>2.8301886792452833</v>
      </c>
      <c r="J32" s="107">
        <v>14.150943396226415</v>
      </c>
      <c r="K32" s="107">
        <v>0.94339622641509435</v>
      </c>
      <c r="L32" s="107">
        <v>3.7735849056603774</v>
      </c>
      <c r="M32" s="107">
        <v>4.716981132075472</v>
      </c>
      <c r="N32" s="107">
        <v>4.716981132075472</v>
      </c>
      <c r="O32" s="107">
        <v>13.20754716981132</v>
      </c>
      <c r="P32" s="130">
        <v>17.924528301886792</v>
      </c>
      <c r="Q32" s="108"/>
      <c r="R32" s="108"/>
    </row>
    <row r="33" spans="4:16">
      <c r="D33" s="126">
        <f>SUM(D30-D32)</f>
        <v>-0.3289791969037239</v>
      </c>
      <c r="E33" s="126">
        <f t="shared" ref="E33:P33" si="0">SUM(E30-E32)</f>
        <v>2.6705370101596522</v>
      </c>
      <c r="F33" s="126">
        <f t="shared" si="0"/>
        <v>3.7880986937590713</v>
      </c>
      <c r="G33" s="126">
        <f t="shared" si="0"/>
        <v>3.9283986453797777</v>
      </c>
      <c r="H33" s="126">
        <f t="shared" si="0"/>
        <v>6.7924528301886795</v>
      </c>
      <c r="I33" s="126">
        <f t="shared" si="0"/>
        <v>5.631349782293178</v>
      </c>
      <c r="J33" s="126">
        <f t="shared" si="0"/>
        <v>-14.150943396226415</v>
      </c>
      <c r="K33" s="126">
        <f t="shared" si="0"/>
        <v>-0.43057571359458158</v>
      </c>
      <c r="L33" s="126">
        <f t="shared" si="0"/>
        <v>7.2568940493468848E-2</v>
      </c>
      <c r="M33" s="126">
        <f t="shared" si="0"/>
        <v>-2.6656990807934209</v>
      </c>
      <c r="N33" s="126">
        <f t="shared" si="0"/>
        <v>-2.4092888243831641</v>
      </c>
      <c r="O33" s="126">
        <f t="shared" si="0"/>
        <v>-1.6690856313497822</v>
      </c>
      <c r="P33" s="126">
        <f t="shared" si="0"/>
        <v>0.79342041606192737</v>
      </c>
    </row>
  </sheetData>
  <mergeCells count="3">
    <mergeCell ref="B29:B30"/>
    <mergeCell ref="B31:B32"/>
    <mergeCell ref="B28:C28"/>
  </mergeCells>
  <phoneticPr fontId="7"/>
  <conditionalFormatting sqref="D28:P28 B31 B29">
    <cfRule type="cellIs" dxfId="140" priority="3" stopIfTrue="1" operator="equal">
      <formula>"."</formula>
    </cfRule>
  </conditionalFormatting>
  <conditionalFormatting sqref="Q28">
    <cfRule type="cellIs" dxfId="139" priority="2" stopIfTrue="1" operator="equal">
      <formula>"."</formula>
    </cfRule>
  </conditionalFormatting>
  <conditionalFormatting sqref="R28">
    <cfRule type="cellIs" dxfId="138"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66</vt:i4>
      </vt:variant>
    </vt:vector>
  </HeadingPairs>
  <TitlesOfParts>
    <vt:vector size="66" baseType="lpstr">
      <vt:lpstr>5【Q2】</vt:lpstr>
      <vt:lpstr>8【Q10】</vt:lpstr>
      <vt:lpstr>10【Q12】</vt:lpstr>
      <vt:lpstr>12【Q14】</vt:lpstr>
      <vt:lpstr>Q15個人年収 グラフ</vt:lpstr>
      <vt:lpstr>Q15平均年収グラフ</vt:lpstr>
      <vt:lpstr>14【Q16】</vt:lpstr>
      <vt:lpstr>15【Q17】</vt:lpstr>
      <vt:lpstr>Q16、17</vt:lpstr>
      <vt:lpstr>16【Q18】</vt:lpstr>
      <vt:lpstr>17【Q19】</vt:lpstr>
      <vt:lpstr>18【Q20】</vt:lpstr>
      <vt:lpstr>19【Q21】</vt:lpstr>
      <vt:lpstr>20【Q22】</vt:lpstr>
      <vt:lpstr>28【Q22】</vt:lpstr>
      <vt:lpstr>Q21×Q22</vt:lpstr>
      <vt:lpstr>21【Q23S1】</vt:lpstr>
      <vt:lpstr>22【Q23S2】</vt:lpstr>
      <vt:lpstr>23【Q23S3】</vt:lpstr>
      <vt:lpstr>24【Q23S4】</vt:lpstr>
      <vt:lpstr>25【Q23S5】</vt:lpstr>
      <vt:lpstr>26【Q24】</vt:lpstr>
      <vt:lpstr>27【Q25】</vt:lpstr>
      <vt:lpstr>28【Q26S1】</vt:lpstr>
      <vt:lpstr>29【Q27】</vt:lpstr>
      <vt:lpstr>30【Q28】</vt:lpstr>
      <vt:lpstr>31【Q29】</vt:lpstr>
      <vt:lpstr>32【Q30】</vt:lpstr>
      <vt:lpstr>33【Q31】</vt:lpstr>
      <vt:lpstr>34【Q32】</vt:lpstr>
      <vt:lpstr>35【Q33】</vt:lpstr>
      <vt:lpstr>36【Q35】</vt:lpstr>
      <vt:lpstr>37【Q36】</vt:lpstr>
      <vt:lpstr>38【Q37S1】</vt:lpstr>
      <vt:lpstr>39【Q37S2】</vt:lpstr>
      <vt:lpstr>40【Q37S3】</vt:lpstr>
      <vt:lpstr>41【Q37S4】</vt:lpstr>
      <vt:lpstr>42【Q37S5】</vt:lpstr>
      <vt:lpstr>43【Q37S6】</vt:lpstr>
      <vt:lpstr>Q37　計</vt:lpstr>
      <vt:lpstr>44【Q38】</vt:lpstr>
      <vt:lpstr>45【Q39】</vt:lpstr>
      <vt:lpstr>46【Q40】</vt:lpstr>
      <vt:lpstr>47【Q41】</vt:lpstr>
      <vt:lpstr>48【Q42】</vt:lpstr>
      <vt:lpstr>49【Q43】</vt:lpstr>
      <vt:lpstr>50【Q44】</vt:lpstr>
      <vt:lpstr>51【Q45】</vt:lpstr>
      <vt:lpstr>52【Q46】 </vt:lpstr>
      <vt:lpstr>53【Q47】</vt:lpstr>
      <vt:lpstr>54【Q48】</vt:lpstr>
      <vt:lpstr>55【Q50S1】</vt:lpstr>
      <vt:lpstr>57【Q51】</vt:lpstr>
      <vt:lpstr>58【Q52】</vt:lpstr>
      <vt:lpstr>59【Q53】</vt:lpstr>
      <vt:lpstr>60【Q54】</vt:lpstr>
      <vt:lpstr>62【Q57】</vt:lpstr>
      <vt:lpstr>63【Q59】</vt:lpstr>
      <vt:lpstr>64【Q60】</vt:lpstr>
      <vt:lpstr>65【Q61】</vt:lpstr>
      <vt:lpstr>66【Q62】</vt:lpstr>
      <vt:lpstr>67【Q63】</vt:lpstr>
      <vt:lpstr>68【Q64】</vt:lpstr>
      <vt:lpstr>69【Q70S1】</vt:lpstr>
      <vt:lpstr>70【Q72】</vt:lpstr>
      <vt:lpstr>71【Q73】</vt:lpstr>
    </vt:vector>
  </TitlesOfParts>
  <Company>MACROMILL,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Quick-CROSS3</dc:title>
  <dc:creator>myamaya</dc:creator>
  <cp:lastModifiedBy>cmiyamoto</cp:lastModifiedBy>
  <cp:lastPrinted>2019-03-05T06:40:04Z</cp:lastPrinted>
  <dcterms:created xsi:type="dcterms:W3CDTF">2004-02-16T09:27:34Z</dcterms:created>
  <dcterms:modified xsi:type="dcterms:W3CDTF">2019-11-07T02:03:55Z</dcterms:modified>
</cp:coreProperties>
</file>